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worksheets/sheet49.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30" windowWidth="15195" windowHeight="9210" activeTab="2"/>
  </bookViews>
  <sheets>
    <sheet name="Introduc." sheetId="1" r:id="rId1"/>
    <sheet name="SUMMARY " sheetId="3" r:id="rId2"/>
    <sheet name="Rev_Cap" sheetId="4" r:id="rId3"/>
    <sheet name="Dem1" sheetId="5" r:id="rId4"/>
    <sheet name="dem2" sheetId="6" r:id="rId5"/>
    <sheet name="dem3" sheetId="7" r:id="rId6"/>
    <sheet name="dem4" sheetId="8" r:id="rId7"/>
    <sheet name="dem5" sheetId="9" r:id="rId8"/>
    <sheet name="dem6" sheetId="10" r:id="rId9"/>
    <sheet name="dem7" sheetId="11" r:id="rId10"/>
    <sheet name="dem8" sheetId="12" r:id="rId11"/>
    <sheet name="dem9" sheetId="13" r:id="rId12"/>
    <sheet name="dem10" sheetId="14" r:id="rId13"/>
    <sheet name="dem11" sheetId="15" r:id="rId14"/>
    <sheet name="dem12" sheetId="16" r:id="rId15"/>
    <sheet name="gov" sheetId="17" r:id="rId16"/>
    <sheet name="dem13" sheetId="18" r:id="rId17"/>
    <sheet name="dem14" sheetId="19" r:id="rId18"/>
    <sheet name="dem15" sheetId="20" r:id="rId19"/>
    <sheet name="dem16" sheetId="21" r:id="rId20"/>
    <sheet name="dem17" sheetId="22" r:id="rId21"/>
    <sheet name="dem18" sheetId="23" r:id="rId22"/>
    <sheet name="dem19" sheetId="24" r:id="rId23"/>
    <sheet name="dem20" sheetId="25" r:id="rId24"/>
    <sheet name="dem21" sheetId="26" r:id="rId25"/>
    <sheet name="dem22" sheetId="27" r:id="rId26"/>
    <sheet name="dem23" sheetId="28" r:id="rId27"/>
    <sheet name="dem24" sheetId="29" r:id="rId28"/>
    <sheet name="dem25" sheetId="30" r:id="rId29"/>
    <sheet name="dem26" sheetId="31" r:id="rId30"/>
    <sheet name="dem27" sheetId="32" r:id="rId31"/>
    <sheet name="dem28" sheetId="33" r:id="rId32"/>
    <sheet name="dem29" sheetId="34" r:id="rId33"/>
    <sheet name="dem30" sheetId="35" r:id="rId34"/>
    <sheet name="dem31" sheetId="36" r:id="rId35"/>
    <sheet name="dem32" sheetId="37" r:id="rId36"/>
    <sheet name="dem33" sheetId="38" r:id="rId37"/>
    <sheet name="psc" sheetId="39" r:id="rId38"/>
    <sheet name="dem34" sheetId="40" r:id="rId39"/>
    <sheet name="dem35" sheetId="41" r:id="rId40"/>
    <sheet name="dem36" sheetId="42" r:id="rId41"/>
    <sheet name="dem37" sheetId="43" r:id="rId42"/>
    <sheet name="dem38" sheetId="44" r:id="rId43"/>
    <sheet name="dem39" sheetId="45" r:id="rId44"/>
    <sheet name="dem40" sheetId="46" r:id="rId45"/>
    <sheet name="dem41" sheetId="47" r:id="rId46"/>
    <sheet name="dem42" sheetId="48" r:id="rId47"/>
    <sheet name="dem43" sheetId="49" r:id="rId48"/>
    <sheet name="Dem46" sheetId="50" r:id="rId49"/>
    <sheet name="Sheet1" sheetId="51" r:id="rId50"/>
  </sheets>
  <definedNames>
    <definedName name="_xlnm._FilterDatabase" localSheetId="3" hidden="1">'Dem1'!$A$13:$I$190</definedName>
    <definedName name="_xlnm._FilterDatabase" localSheetId="12" hidden="1">'dem10'!$A$17:$I$92</definedName>
    <definedName name="_xlnm._FilterDatabase" localSheetId="13" hidden="1">'dem11'!$A$14:$K$95</definedName>
    <definedName name="_xlnm._FilterDatabase" localSheetId="14" hidden="1">'dem12'!$A$15:$K$298</definedName>
    <definedName name="_xlnm._FilterDatabase" localSheetId="16" hidden="1">'dem13'!$A$15:$K$341</definedName>
    <definedName name="_xlnm._FilterDatabase" localSheetId="18" hidden="1">'dem15'!$A$15:$K$155</definedName>
    <definedName name="_xlnm._FilterDatabase" localSheetId="19" hidden="1">'dem16'!$A$14:$K$99</definedName>
    <definedName name="_xlnm._FilterDatabase" localSheetId="20" hidden="1">'dem17'!$A$15:$G$50</definedName>
    <definedName name="_xlnm._FilterDatabase" localSheetId="22" hidden="1">'dem19'!$A$15:$H$76</definedName>
    <definedName name="_xlnm._FilterDatabase" localSheetId="4" hidden="1">'dem2'!$A$14:$K$233</definedName>
    <definedName name="_xlnm._FilterDatabase" localSheetId="24" hidden="1">'dem21'!$A$14:$G$55</definedName>
    <definedName name="_xlnm._FilterDatabase" localSheetId="25" hidden="1">'dem22'!$A$15:$K$86</definedName>
    <definedName name="_xlnm._FilterDatabase" localSheetId="5" hidden="1">'dem3'!$A$14:$K$91</definedName>
    <definedName name="_xlnm._FilterDatabase" localSheetId="33" hidden="1">'dem30'!$A$14:$K$52</definedName>
    <definedName name="_xlnm._FilterDatabase" localSheetId="34" hidden="1">'dem31'!$A$14:$K$101</definedName>
    <definedName name="_xlnm._FilterDatabase" localSheetId="36" hidden="1">'dem33'!$A$14:$G$76</definedName>
    <definedName name="_xlnm._FilterDatabase" localSheetId="38" hidden="1">'dem34'!$A$14:$K$193</definedName>
    <definedName name="_xlnm._FilterDatabase" localSheetId="39" hidden="1">'dem35'!$A$14:$K$361</definedName>
    <definedName name="_xlnm._FilterDatabase" localSheetId="42" hidden="1">'dem38'!$A$14:$K$214</definedName>
    <definedName name="_xlnm._FilterDatabase" localSheetId="43" hidden="1">'dem39'!$A$13:$K$87</definedName>
    <definedName name="_xlnm._FilterDatabase" localSheetId="6" hidden="1">'dem4'!$A$14:$H$81</definedName>
    <definedName name="_xlnm._FilterDatabase" localSheetId="44" hidden="1">'dem40'!$A$13:$K$115</definedName>
    <definedName name="_xlnm._FilterDatabase" localSheetId="45" hidden="1">'dem41'!$A$14:$K$196</definedName>
    <definedName name="_xlnm._FilterDatabase" localSheetId="47" hidden="1">'dem43'!$A$13:$G$79</definedName>
    <definedName name="_xlnm._FilterDatabase" localSheetId="7" hidden="1">'dem5'!$A$14:$G$72</definedName>
    <definedName name="_xlnm._FilterDatabase" localSheetId="9" hidden="1">'dem7'!$A$14:$H$282</definedName>
    <definedName name="_xlnm._FilterDatabase" localSheetId="15" hidden="1">gov!$A$13:$G$59</definedName>
    <definedName name="_xlnm._FilterDatabase" localSheetId="2" hidden="1">Rev_Cap!$A$6:$H$56</definedName>
    <definedName name="_xlnm._FilterDatabase" localSheetId="1" hidden="1">'SUMMARY '!$A$6:$I$51</definedName>
    <definedName name="_xlnm.Print_Area" localSheetId="3">'Dem1'!$A$1:$H$190</definedName>
    <definedName name="_xlnm.Print_Area" localSheetId="12">'dem10'!$A$1:$H$96</definedName>
    <definedName name="_xlnm.Print_Area" localSheetId="13">'dem11'!$A$1:$H$96</definedName>
    <definedName name="_xlnm.Print_Area" localSheetId="14">'dem12'!$A$1:$H$305</definedName>
    <definedName name="_xlnm.Print_Area" localSheetId="16">'dem13'!$A$1:$H$343</definedName>
    <definedName name="_xlnm.Print_Area" localSheetId="17">'dem14'!$A$1:$G$33</definedName>
    <definedName name="_xlnm.Print_Area" localSheetId="18">'dem15'!$A$1:$H$158</definedName>
    <definedName name="_xlnm.Print_Area" localSheetId="19">'dem16'!$A$1:$H$101</definedName>
    <definedName name="_xlnm.Print_Area" localSheetId="20">'dem17'!$A$1:$H$51</definedName>
    <definedName name="_xlnm.Print_Area" localSheetId="21">'dem18'!$A$1:$G$32</definedName>
    <definedName name="_xlnm.Print_Area" localSheetId="22">'dem19'!$A$1:$H$81</definedName>
    <definedName name="_xlnm.Print_Area" localSheetId="4">'dem2'!$A$1:$H$235</definedName>
    <definedName name="_xlnm.Print_Area" localSheetId="23">'dem20'!$A$1:$G$30</definedName>
    <definedName name="_xlnm.Print_Area" localSheetId="24">'dem21'!$A$1:$H$56</definedName>
    <definedName name="_xlnm.Print_Area" localSheetId="25">'dem22'!$A$1:$H$89</definedName>
    <definedName name="_xlnm.Print_Area" localSheetId="26">'dem23'!$A$1:$H$41</definedName>
    <definedName name="_xlnm.Print_Area" localSheetId="27">'dem24'!$A$1:$H$53</definedName>
    <definedName name="_xlnm.Print_Area" localSheetId="28">'dem25'!$A$1:$H$36</definedName>
    <definedName name="_xlnm.Print_Area" localSheetId="29">'dem26'!$A$1:$H$42</definedName>
    <definedName name="_xlnm.Print_Area" localSheetId="30">'dem27'!$A$1:$H$26</definedName>
    <definedName name="_xlnm.Print_Area" localSheetId="31">'dem28'!$A$1:$H$53</definedName>
    <definedName name="_xlnm.Print_Area" localSheetId="32">'dem29'!$A$1:$H$50</definedName>
    <definedName name="_xlnm.Print_Area" localSheetId="5">'dem3'!$A$1:$H$93</definedName>
    <definedName name="_xlnm.Print_Area" localSheetId="33">'dem30'!$A$1:$H$52</definedName>
    <definedName name="_xlnm.Print_Area" localSheetId="34">'dem31'!$A$1:$H$103</definedName>
    <definedName name="_xlnm.Print_Area" localSheetId="35">'dem32'!$A$1:$H$29</definedName>
    <definedName name="_xlnm.Print_Area" localSheetId="36">'dem33'!$A$1:$H$76</definedName>
    <definedName name="_xlnm.Print_Area" localSheetId="38">'dem34'!$A$1:$H$200</definedName>
    <definedName name="_xlnm.Print_Area" localSheetId="39">'dem35'!$A$1:$H$363</definedName>
    <definedName name="_xlnm.Print_Area" localSheetId="40">'dem36'!$A$1:$H$36</definedName>
    <definedName name="_xlnm.Print_Area" localSheetId="41">'dem37'!$A$1:$H$38</definedName>
    <definedName name="_xlnm.Print_Area" localSheetId="42">'dem38'!$A$1:$H$214</definedName>
    <definedName name="_xlnm.Print_Area" localSheetId="43">'dem39'!$A$1:$H$87</definedName>
    <definedName name="_xlnm.Print_Area" localSheetId="6">'dem4'!$A$1:$H$84</definedName>
    <definedName name="_xlnm.Print_Area" localSheetId="44">'dem40'!$A$1:$H$116</definedName>
    <definedName name="_xlnm.Print_Area" localSheetId="45">'dem41'!$A$1:$H$200</definedName>
    <definedName name="_xlnm.Print_Area" localSheetId="47">'dem43'!$A$1:$H$80</definedName>
    <definedName name="_xlnm.Print_Area" localSheetId="7">'dem5'!$A$1:$H$74</definedName>
    <definedName name="_xlnm.Print_Area" localSheetId="8">'dem6'!$A$1:$H$37</definedName>
    <definedName name="_xlnm.Print_Area" localSheetId="9">'dem7'!$A$1:$H$285</definedName>
    <definedName name="_xlnm.Print_Area" localSheetId="15">gov!$A$1:$G$65</definedName>
    <definedName name="_xlnm.Print_Area" localSheetId="0">Introduc.!$A$1:$C$101</definedName>
    <definedName name="_xlnm.Print_Area" localSheetId="37">psc!$A$1:$H$29</definedName>
    <definedName name="_xlnm.Print_Area" localSheetId="2">Rev_Cap!$A$1:$H$56</definedName>
    <definedName name="_xlnm.Print_Area" localSheetId="1">'SUMMARY '!$A$1:$I$51</definedName>
    <definedName name="_xlnm.Print_Titles" localSheetId="3">'Dem1'!$12:$13</definedName>
    <definedName name="_xlnm.Print_Titles" localSheetId="12">'dem10'!$16:$17</definedName>
    <definedName name="_xlnm.Print_Titles" localSheetId="13">'dem11'!$13:$14</definedName>
    <definedName name="_xlnm.Print_Titles" localSheetId="14">'dem12'!$14:$15</definedName>
    <definedName name="_xlnm.Print_Titles" localSheetId="16">'dem13'!$14:$15</definedName>
    <definedName name="_xlnm.Print_Titles" localSheetId="17">'dem14'!$12:$13</definedName>
    <definedName name="_xlnm.Print_Titles" localSheetId="18">'dem15'!$14:$15</definedName>
    <definedName name="_xlnm.Print_Titles" localSheetId="19">'dem16'!$13:$14</definedName>
    <definedName name="_xlnm.Print_Titles" localSheetId="20">'dem17'!$14:$15</definedName>
    <definedName name="_xlnm.Print_Titles" localSheetId="21">'dem18'!$13:$14</definedName>
    <definedName name="_xlnm.Print_Titles" localSheetId="22">'dem19'!$14:$15</definedName>
    <definedName name="_xlnm.Print_Titles" localSheetId="4">'dem2'!$13:$14</definedName>
    <definedName name="_xlnm.Print_Titles" localSheetId="23">'dem20'!$16:$17</definedName>
    <definedName name="_xlnm.Print_Titles" localSheetId="24">'dem21'!$13:$14</definedName>
    <definedName name="_xlnm.Print_Titles" localSheetId="25">'dem22'!$14:$15</definedName>
    <definedName name="_xlnm.Print_Titles" localSheetId="26">'dem23'!$13:$14</definedName>
    <definedName name="_xlnm.Print_Titles" localSheetId="27">'dem24'!$16:$17</definedName>
    <definedName name="_xlnm.Print_Titles" localSheetId="28">'dem25'!$13:$14</definedName>
    <definedName name="_xlnm.Print_Titles" localSheetId="29">'dem26'!$13:$14</definedName>
    <definedName name="_xlnm.Print_Titles" localSheetId="30">'dem27'!$12:$13</definedName>
    <definedName name="_xlnm.Print_Titles" localSheetId="31">'dem28'!$14:$15</definedName>
    <definedName name="_xlnm.Print_Titles" localSheetId="32">'dem29'!$13:$14</definedName>
    <definedName name="_xlnm.Print_Titles" localSheetId="5">'dem3'!$13:$14</definedName>
    <definedName name="_xlnm.Print_Titles" localSheetId="33">'dem30'!$13:$14</definedName>
    <definedName name="_xlnm.Print_Titles" localSheetId="34">'dem31'!$13:$14</definedName>
    <definedName name="_xlnm.Print_Titles" localSheetId="36">'dem33'!$13:$14</definedName>
    <definedName name="_xlnm.Print_Titles" localSheetId="38">'dem34'!$13:$14</definedName>
    <definedName name="_xlnm.Print_Titles" localSheetId="39">'dem35'!$13:$14</definedName>
    <definedName name="_xlnm.Print_Titles" localSheetId="40">'dem36'!$13:$14</definedName>
    <definedName name="_xlnm.Print_Titles" localSheetId="41">'dem37'!$13:$14</definedName>
    <definedName name="_xlnm.Print_Titles" localSheetId="42">'dem38'!$13:$14</definedName>
    <definedName name="_xlnm.Print_Titles" localSheetId="43">'dem39'!$12:$13</definedName>
    <definedName name="_xlnm.Print_Titles" localSheetId="6">'dem4'!$13:$14</definedName>
    <definedName name="_xlnm.Print_Titles" localSheetId="44">'dem40'!$12:$13</definedName>
    <definedName name="_xlnm.Print_Titles" localSheetId="45">'dem41'!$13:$14</definedName>
    <definedName name="_xlnm.Print_Titles" localSheetId="47">'dem43'!$12:$13</definedName>
    <definedName name="_xlnm.Print_Titles" localSheetId="7">'dem5'!$13:$14</definedName>
    <definedName name="_xlnm.Print_Titles" localSheetId="8">'dem6'!$12:$13</definedName>
    <definedName name="_xlnm.Print_Titles" localSheetId="9">'dem7'!$13:$14</definedName>
    <definedName name="_xlnm.Print_Titles" localSheetId="15">gov!$12:$13</definedName>
    <definedName name="_xlnm.Print_Titles" localSheetId="37">psc!$12:$13</definedName>
    <definedName name="_xlnm.Print_Titles" localSheetId="2">Rev_Cap!$4:$6</definedName>
    <definedName name="_xlnm.Print_Titles" localSheetId="1">'SUMMARY '!$4:$6</definedName>
    <definedName name="Z_02155A01_F016_41B2_8830_69E7D62FC47B_.wvu.FilterData" localSheetId="39" hidden="1">'dem35'!$A$14:$K$359</definedName>
    <definedName name="Z_034F3B79_C840_44D0_94B2_B6C6B3EC61F9_.wvu.FilterData" localSheetId="38" hidden="1">'dem34'!$A$14:$K$209</definedName>
    <definedName name="Z_111F88C7_AF22_4E6C_B731_CFEE45C1A132_.wvu.FilterData" localSheetId="3" hidden="1">'Dem1'!$A$13:$H$188</definedName>
    <definedName name="Z_111F88C7_AF22_4E6C_B731_CFEE45C1A132_.wvu.FilterData" localSheetId="20" hidden="1">'dem17'!$A$15:$K$48</definedName>
    <definedName name="Z_1311FBB1_A759_4E0A_BEB4_65D9D8BE1EA6_.wvu.FilterData" localSheetId="45" hidden="1">'dem41'!$A$14:$K$197</definedName>
    <definedName name="Z_1676AFAB_AEF5_483E_A04E_1FFA6C4C9192_.wvu.FilterData" localSheetId="14" hidden="1">'dem12'!$A$15:$K$296</definedName>
    <definedName name="Z_1676AFAB_AEF5_483E_A04E_1FFA6C4C9192_.wvu.FilterData" localSheetId="16" hidden="1">'dem13'!$A$15:$G$348</definedName>
    <definedName name="Z_2442F305_858F_4E39_B778_D3790E5E9F89_.wvu.FilterData" localSheetId="38" hidden="1">'dem34'!$A$14:$K$209</definedName>
    <definedName name="Z_313692F3_94CF_4560_81A5_E34B8D1B6451_.wvu.FilterData" localSheetId="42" hidden="1">'dem38'!$A$14:$K$211</definedName>
    <definedName name="Z_31B245FC_B5CA_48FD_A682_34EC8990C1A6_.wvu.FilterData" localSheetId="3" hidden="1">'Dem1'!$A$13:$H$188</definedName>
    <definedName name="Z_3F169262_D05B_469E_AE3E_B528E18B40B0_.wvu.FilterData" localSheetId="19" hidden="1">'dem16'!$A$14:$K$99</definedName>
    <definedName name="Z_3F169262_D05B_469E_AE3E_B528E18B40B0_.wvu.FilterData" localSheetId="5" hidden="1">'dem3'!$A$14:$K$89</definedName>
    <definedName name="Z_3F169262_D05B_469E_AE3E_B528E18B40B0_.wvu.FilterData" localSheetId="7" hidden="1">'dem5'!$A$14:$H$72</definedName>
    <definedName name="Z_42B566F4_20D6_4C24_835E_15E7B458A0E8_.wvu.FilterData" localSheetId="39" hidden="1">'dem35'!$A$14:$K$359</definedName>
    <definedName name="Z_44B5F5DE_C96C_4269_969A_574D4EEEEEF5_.wvu.FilterData" localSheetId="3" hidden="1">'Dem1'!$A$13:$I$190</definedName>
    <definedName name="Z_44B5F5DE_C96C_4269_969A_574D4EEEEEF5_.wvu.FilterData" localSheetId="20" hidden="1">'dem17'!$A$15:$G$50</definedName>
    <definedName name="Z_44B5F5DE_C96C_4269_969A_574D4EEEEEF5_.wvu.FilterData" localSheetId="24" hidden="1">'dem21'!$A$14:$G$55</definedName>
    <definedName name="Z_44B5F5DE_C96C_4269_969A_574D4EEEEEF5_.wvu.FilterData" localSheetId="33" hidden="1">'dem30'!$A$14:$K$52</definedName>
    <definedName name="Z_44B5F5DE_C96C_4269_969A_574D4EEEEEF5_.wvu.FilterData" localSheetId="36" hidden="1">'dem33'!$A$14:$G$76</definedName>
    <definedName name="Z_44B5F5DE_C96C_4269_969A_574D4EEEEEF5_.wvu.FilterData" localSheetId="39" hidden="1">'dem35'!$A$14:$K$361</definedName>
    <definedName name="Z_44B5F5DE_C96C_4269_969A_574D4EEEEEF5_.wvu.FilterData" localSheetId="42" hidden="1">'dem38'!$A$14:$K$214</definedName>
    <definedName name="Z_44B5F5DE_C96C_4269_969A_574D4EEEEEF5_.wvu.FilterData" localSheetId="43" hidden="1">'dem39'!$A$13:$K$87</definedName>
    <definedName name="Z_44B5F5DE_C96C_4269_969A_574D4EEEEEF5_.wvu.FilterData" localSheetId="44" hidden="1">'dem40'!$A$13:$K$115</definedName>
    <definedName name="Z_44B5F5DE_C96C_4269_969A_574D4EEEEEF5_.wvu.FilterData" localSheetId="45" hidden="1">'dem41'!$A$14:$K$196</definedName>
    <definedName name="Z_44B5F5DE_C96C_4269_969A_574D4EEEEEF5_.wvu.FilterData" localSheetId="47" hidden="1">'dem43'!$A$13:$G$79</definedName>
    <definedName name="Z_44B5F5DE_C96C_4269_969A_574D4EEEEEF5_.wvu.FilterData" localSheetId="7" hidden="1">'dem5'!$A$14:$G$72</definedName>
    <definedName name="Z_44B5F5DE_C96C_4269_969A_574D4EEEEEF5_.wvu.FilterData" localSheetId="15" hidden="1">gov!$A$13:$G$59</definedName>
    <definedName name="Z_44B5F5DE_C96C_4269_969A_574D4EEEEEF5_.wvu.PrintArea" localSheetId="40" hidden="1">'dem36'!$A$1:$H$36</definedName>
    <definedName name="Z_44B5F5DE_C96C_4269_969A_574D4EEEEEF5_.wvu.PrintArea" localSheetId="41" hidden="1">'dem37'!$A$1:$H$38</definedName>
    <definedName name="Z_44B5F5DE_C96C_4269_969A_574D4EEEEEF5_.wvu.PrintArea" localSheetId="42" hidden="1">'dem38'!$A$1:$H$214</definedName>
    <definedName name="Z_44B5F5DE_C96C_4269_969A_574D4EEEEEF5_.wvu.PrintArea" localSheetId="43" hidden="1">'dem39'!$A$1:$H$87</definedName>
    <definedName name="Z_44B5F5DE_C96C_4269_969A_574D4EEEEEF5_.wvu.PrintArea" localSheetId="44" hidden="1">'dem40'!$A$1:$H$116</definedName>
    <definedName name="Z_44B5F5DE_C96C_4269_969A_574D4EEEEEF5_.wvu.PrintArea" localSheetId="45" hidden="1">'dem41'!$A$1:$H$200</definedName>
    <definedName name="Z_44B5F5DE_C96C_4269_969A_574D4EEEEEF5_.wvu.PrintArea" localSheetId="47" hidden="1">'dem43'!$A$1:$H$80</definedName>
    <definedName name="Z_44B5F5DE_C96C_4269_969A_574D4EEEEEF5_.wvu.PrintTitles" localSheetId="40" hidden="1">'dem36'!$13:$14</definedName>
    <definedName name="Z_44B5F5DE_C96C_4269_969A_574D4EEEEEF5_.wvu.PrintTitles" localSheetId="41" hidden="1">'dem37'!$13:$14</definedName>
    <definedName name="Z_44B5F5DE_C96C_4269_969A_574D4EEEEEF5_.wvu.PrintTitles" localSheetId="42" hidden="1">'dem38'!$13:$14</definedName>
    <definedName name="Z_44B5F5DE_C96C_4269_969A_574D4EEEEEF5_.wvu.PrintTitles" localSheetId="43" hidden="1">'dem39'!$12:$13</definedName>
    <definedName name="Z_44B5F5DE_C96C_4269_969A_574D4EEEEEF5_.wvu.PrintTitles" localSheetId="44" hidden="1">'dem40'!$12:$13</definedName>
    <definedName name="Z_44B5F5DE_C96C_4269_969A_574D4EEEEEF5_.wvu.PrintTitles" localSheetId="45" hidden="1">'dem41'!$13:$14</definedName>
    <definedName name="Z_44B5F5DE_C96C_4269_969A_574D4EEEEEF5_.wvu.PrintTitles" localSheetId="47" hidden="1">'dem43'!$12:$13</definedName>
    <definedName name="Z_4E97AA86_E85C_408A_97E6_4D9CCE1D0D9A_.wvu.FilterData" localSheetId="3" hidden="1">'Dem1'!$A$13:$H$188</definedName>
    <definedName name="Z_594065F8_87F6_499D_9012_E28135D10F7A_.wvu.FilterData" localSheetId="4" hidden="1">'dem2'!$A$14:$K$232</definedName>
    <definedName name="Z_594065F8_87F6_499D_9012_E28135D10F7A_.wvu.FilterData" localSheetId="5" hidden="1">'dem3'!$A$14:$K$89</definedName>
    <definedName name="Z_633031CB_7CF0_4643_9744_E371AA62628B_.wvu.FilterData" localSheetId="42" hidden="1">'dem38'!$A$14:$K$211</definedName>
    <definedName name="Z_63DB0950_E90F_4380_862C_985B5EB19119_.wvu.FilterData" localSheetId="3" hidden="1">'Dem1'!$A$13:$I$190</definedName>
    <definedName name="Z_63DB0950_E90F_4380_862C_985B5EB19119_.wvu.FilterData" localSheetId="12" hidden="1">'dem10'!$A$17:$I$94</definedName>
    <definedName name="Z_63DB0950_E90F_4380_862C_985B5EB19119_.wvu.FilterData" localSheetId="13" hidden="1">'dem11'!$A$14:$K$93</definedName>
    <definedName name="Z_63DB0950_E90F_4380_862C_985B5EB19119_.wvu.FilterData" localSheetId="4" hidden="1">'dem2'!$A$14:$K$253</definedName>
    <definedName name="Z_63DB0950_E90F_4380_862C_985B5EB19119_.wvu.FilterData" localSheetId="5" hidden="1">'dem3'!$A$14:$H$91</definedName>
    <definedName name="Z_63DB0950_E90F_4380_862C_985B5EB19119_.wvu.FilterData" localSheetId="33" hidden="1">'dem30'!$A$14:$K$52</definedName>
    <definedName name="Z_63DB0950_E90F_4380_862C_985B5EB19119_.wvu.FilterData" localSheetId="6" hidden="1">'dem4'!$A$14:$H$83</definedName>
    <definedName name="Z_63DB0950_E90F_4380_862C_985B5EB19119_.wvu.FilterData" localSheetId="7" hidden="1">'dem5'!$A$14:$G$72</definedName>
    <definedName name="Z_63DB0950_E90F_4380_862C_985B5EB19119_.wvu.FilterData" localSheetId="9" hidden="1">'dem7'!$A$14:$G$279</definedName>
    <definedName name="Z_69CFB1CB_A87C_471E_B108_34B9F3BF2162_.wvu.FilterData" localSheetId="14" hidden="1">'dem12'!$A$15:$K$296</definedName>
    <definedName name="Z_6BE8023E_A995_49A6_909C_89582E900228_.wvu.FilterData" localSheetId="13" hidden="1">'dem11'!$A$14:$K$92</definedName>
    <definedName name="Z_7C0400B1_AB41_4804_BEB3_57A294F59064_.wvu.FilterData" localSheetId="38" hidden="1">'dem34'!$A$14:$K$209</definedName>
    <definedName name="Z_7CE36697_C418_4ED3_BCF0_EA686CB40E87_.wvu.FilterData" localSheetId="3" hidden="1">'Dem1'!$A$13:$I$190</definedName>
    <definedName name="Z_7CE36697_C418_4ED3_BCF0_EA686CB40E87_.wvu.FilterData" localSheetId="12" hidden="1">'dem10'!$A$17:$I$92</definedName>
    <definedName name="Z_7CE36697_C418_4ED3_BCF0_EA686CB40E87_.wvu.FilterData" localSheetId="13" hidden="1">'dem11'!$A$14:$K$95</definedName>
    <definedName name="Z_7CE36697_C418_4ED3_BCF0_EA686CB40E87_.wvu.FilterData" localSheetId="14" hidden="1">'dem12'!$A$15:$K$298</definedName>
    <definedName name="Z_7CE36697_C418_4ED3_BCF0_EA686CB40E87_.wvu.FilterData" localSheetId="16" hidden="1">'dem13'!$A$15:$K$341</definedName>
    <definedName name="Z_7CE36697_C418_4ED3_BCF0_EA686CB40E87_.wvu.FilterData" localSheetId="18" hidden="1">'dem15'!$A$15:$K$155</definedName>
    <definedName name="Z_7CE36697_C418_4ED3_BCF0_EA686CB40E87_.wvu.FilterData" localSheetId="19" hidden="1">'dem16'!$A$14:$K$99</definedName>
    <definedName name="Z_7CE36697_C418_4ED3_BCF0_EA686CB40E87_.wvu.FilterData" localSheetId="20" hidden="1">'dem17'!$A$15:$G$50</definedName>
    <definedName name="Z_7CE36697_C418_4ED3_BCF0_EA686CB40E87_.wvu.FilterData" localSheetId="22" hidden="1">'dem19'!$A$15:$H$76</definedName>
    <definedName name="Z_7CE36697_C418_4ED3_BCF0_EA686CB40E87_.wvu.FilterData" localSheetId="4" hidden="1">'dem2'!$A$14:$K$233</definedName>
    <definedName name="Z_7CE36697_C418_4ED3_BCF0_EA686CB40E87_.wvu.FilterData" localSheetId="24" hidden="1">'dem21'!$A$14:$G$55</definedName>
    <definedName name="Z_7CE36697_C418_4ED3_BCF0_EA686CB40E87_.wvu.FilterData" localSheetId="25" hidden="1">'dem22'!$A$15:$K$86</definedName>
    <definedName name="Z_7CE36697_C418_4ED3_BCF0_EA686CB40E87_.wvu.FilterData" localSheetId="5" hidden="1">'dem3'!$A$14:$K$91</definedName>
    <definedName name="Z_7CE36697_C418_4ED3_BCF0_EA686CB40E87_.wvu.FilterData" localSheetId="33" hidden="1">'dem30'!$A$14:$K$52</definedName>
    <definedName name="Z_7CE36697_C418_4ED3_BCF0_EA686CB40E87_.wvu.FilterData" localSheetId="34" hidden="1">'dem31'!$A$14:$K$101</definedName>
    <definedName name="Z_7CE36697_C418_4ED3_BCF0_EA686CB40E87_.wvu.FilterData" localSheetId="36" hidden="1">'dem33'!$A$14:$G$76</definedName>
    <definedName name="Z_7CE36697_C418_4ED3_BCF0_EA686CB40E87_.wvu.FilterData" localSheetId="38" hidden="1">'dem34'!$A$14:$K$193</definedName>
    <definedName name="Z_7CE36697_C418_4ED3_BCF0_EA686CB40E87_.wvu.FilterData" localSheetId="39" hidden="1">'dem35'!$A$14:$K$361</definedName>
    <definedName name="Z_7CE36697_C418_4ED3_BCF0_EA686CB40E87_.wvu.FilterData" localSheetId="42" hidden="1">'dem38'!$A$14:$K$214</definedName>
    <definedName name="Z_7CE36697_C418_4ED3_BCF0_EA686CB40E87_.wvu.FilterData" localSheetId="43" hidden="1">'dem39'!$A$13:$K$87</definedName>
    <definedName name="Z_7CE36697_C418_4ED3_BCF0_EA686CB40E87_.wvu.FilterData" localSheetId="6" hidden="1">'dem4'!$A$14:$H$81</definedName>
    <definedName name="Z_7CE36697_C418_4ED3_BCF0_EA686CB40E87_.wvu.FilterData" localSheetId="44" hidden="1">'dem40'!$A$13:$K$115</definedName>
    <definedName name="Z_7CE36697_C418_4ED3_BCF0_EA686CB40E87_.wvu.FilterData" localSheetId="45" hidden="1">'dem41'!$A$14:$K$196</definedName>
    <definedName name="Z_7CE36697_C418_4ED3_BCF0_EA686CB40E87_.wvu.FilterData" localSheetId="47" hidden="1">'dem43'!$A$13:$G$79</definedName>
    <definedName name="Z_7CE36697_C418_4ED3_BCF0_EA686CB40E87_.wvu.FilterData" localSheetId="7" hidden="1">'dem5'!$A$14:$G$72</definedName>
    <definedName name="Z_7CE36697_C418_4ED3_BCF0_EA686CB40E87_.wvu.FilterData" localSheetId="9" hidden="1">'dem7'!$A$14:$H$282</definedName>
    <definedName name="Z_7CE36697_C418_4ED3_BCF0_EA686CB40E87_.wvu.FilterData" localSheetId="15" hidden="1">gov!$A$13:$G$59</definedName>
    <definedName name="Z_7CE36697_C418_4ED3_BCF0_EA686CB40E87_.wvu.PrintArea" localSheetId="3" hidden="1">'Dem1'!$A$1:$H$190</definedName>
    <definedName name="Z_7CE36697_C418_4ED3_BCF0_EA686CB40E87_.wvu.PrintArea" localSheetId="12" hidden="1">'dem10'!$A$1:$H$96</definedName>
    <definedName name="Z_7CE36697_C418_4ED3_BCF0_EA686CB40E87_.wvu.PrintArea" localSheetId="13" hidden="1">'dem11'!$A$1:$H$96</definedName>
    <definedName name="Z_7CE36697_C418_4ED3_BCF0_EA686CB40E87_.wvu.PrintArea" localSheetId="14" hidden="1">'dem12'!$A$1:$H$305</definedName>
    <definedName name="Z_7CE36697_C418_4ED3_BCF0_EA686CB40E87_.wvu.PrintArea" localSheetId="16" hidden="1">'dem13'!$A$1:$H$343</definedName>
    <definedName name="Z_7CE36697_C418_4ED3_BCF0_EA686CB40E87_.wvu.PrintArea" localSheetId="17" hidden="1">'dem14'!$A$1:$G$33</definedName>
    <definedName name="Z_7CE36697_C418_4ED3_BCF0_EA686CB40E87_.wvu.PrintArea" localSheetId="18" hidden="1">'dem15'!$A$1:$H$158</definedName>
    <definedName name="Z_7CE36697_C418_4ED3_BCF0_EA686CB40E87_.wvu.PrintArea" localSheetId="19" hidden="1">'dem16'!$A$1:$H$101</definedName>
    <definedName name="Z_7CE36697_C418_4ED3_BCF0_EA686CB40E87_.wvu.PrintArea" localSheetId="20" hidden="1">'dem17'!$A$1:$H$51</definedName>
    <definedName name="Z_7CE36697_C418_4ED3_BCF0_EA686CB40E87_.wvu.PrintArea" localSheetId="21" hidden="1">'dem18'!$A$1:$G$32</definedName>
    <definedName name="Z_7CE36697_C418_4ED3_BCF0_EA686CB40E87_.wvu.PrintArea" localSheetId="22" hidden="1">'dem19'!$A$1:$H$81</definedName>
    <definedName name="Z_7CE36697_C418_4ED3_BCF0_EA686CB40E87_.wvu.PrintArea" localSheetId="4" hidden="1">'dem2'!$A$1:$H$235</definedName>
    <definedName name="Z_7CE36697_C418_4ED3_BCF0_EA686CB40E87_.wvu.PrintArea" localSheetId="23" hidden="1">'dem20'!$A$1:$G$30</definedName>
    <definedName name="Z_7CE36697_C418_4ED3_BCF0_EA686CB40E87_.wvu.PrintArea" localSheetId="24" hidden="1">'dem21'!$A$1:$H$56</definedName>
    <definedName name="Z_7CE36697_C418_4ED3_BCF0_EA686CB40E87_.wvu.PrintArea" localSheetId="25" hidden="1">'dem22'!$A$1:$H$89</definedName>
    <definedName name="Z_7CE36697_C418_4ED3_BCF0_EA686CB40E87_.wvu.PrintArea" localSheetId="26" hidden="1">'dem23'!$A$1:$H$41</definedName>
    <definedName name="Z_7CE36697_C418_4ED3_BCF0_EA686CB40E87_.wvu.PrintArea" localSheetId="27" hidden="1">'dem24'!$A$1:$H$53</definedName>
    <definedName name="Z_7CE36697_C418_4ED3_BCF0_EA686CB40E87_.wvu.PrintArea" localSheetId="28" hidden="1">'dem25'!$A$1:$H$36</definedName>
    <definedName name="Z_7CE36697_C418_4ED3_BCF0_EA686CB40E87_.wvu.PrintArea" localSheetId="29" hidden="1">'dem26'!$A$1:$H$42</definedName>
    <definedName name="Z_7CE36697_C418_4ED3_BCF0_EA686CB40E87_.wvu.PrintArea" localSheetId="30" hidden="1">'dem27'!$A$1:$H$26</definedName>
    <definedName name="Z_7CE36697_C418_4ED3_BCF0_EA686CB40E87_.wvu.PrintArea" localSheetId="31" hidden="1">'dem28'!$A$1:$H$53</definedName>
    <definedName name="Z_7CE36697_C418_4ED3_BCF0_EA686CB40E87_.wvu.PrintArea" localSheetId="32" hidden="1">'dem29'!$A$1:$H$50</definedName>
    <definedName name="Z_7CE36697_C418_4ED3_BCF0_EA686CB40E87_.wvu.PrintArea" localSheetId="5" hidden="1">'dem3'!$A$1:$H$93</definedName>
    <definedName name="Z_7CE36697_C418_4ED3_BCF0_EA686CB40E87_.wvu.PrintArea" localSheetId="33" hidden="1">'dem30'!$A$1:$H$52</definedName>
    <definedName name="Z_7CE36697_C418_4ED3_BCF0_EA686CB40E87_.wvu.PrintArea" localSheetId="34" hidden="1">'dem31'!$A$1:$H$103</definedName>
    <definedName name="Z_7CE36697_C418_4ED3_BCF0_EA686CB40E87_.wvu.PrintArea" localSheetId="35" hidden="1">'dem32'!$A$1:$H$29</definedName>
    <definedName name="Z_7CE36697_C418_4ED3_BCF0_EA686CB40E87_.wvu.PrintArea" localSheetId="36" hidden="1">'dem33'!$A$1:$H$76</definedName>
    <definedName name="Z_7CE36697_C418_4ED3_BCF0_EA686CB40E87_.wvu.PrintArea" localSheetId="38" hidden="1">'dem34'!$A$1:$H$200</definedName>
    <definedName name="Z_7CE36697_C418_4ED3_BCF0_EA686CB40E87_.wvu.PrintArea" localSheetId="39" hidden="1">'dem35'!$A$1:$H$363</definedName>
    <definedName name="Z_7CE36697_C418_4ED3_BCF0_EA686CB40E87_.wvu.PrintArea" localSheetId="40" hidden="1">'dem36'!$A$1:$H$36</definedName>
    <definedName name="Z_7CE36697_C418_4ED3_BCF0_EA686CB40E87_.wvu.PrintArea" localSheetId="41" hidden="1">'dem37'!$A$1:$H$38</definedName>
    <definedName name="Z_7CE36697_C418_4ED3_BCF0_EA686CB40E87_.wvu.PrintArea" localSheetId="42" hidden="1">'dem38'!$A$1:$H$214</definedName>
    <definedName name="Z_7CE36697_C418_4ED3_BCF0_EA686CB40E87_.wvu.PrintArea" localSheetId="43" hidden="1">'dem39'!$A$1:$H$87</definedName>
    <definedName name="Z_7CE36697_C418_4ED3_BCF0_EA686CB40E87_.wvu.PrintArea" localSheetId="6" hidden="1">'dem4'!$A$1:$H$84</definedName>
    <definedName name="Z_7CE36697_C418_4ED3_BCF0_EA686CB40E87_.wvu.PrintArea" localSheetId="44" hidden="1">'dem40'!$A$1:$H$116</definedName>
    <definedName name="Z_7CE36697_C418_4ED3_BCF0_EA686CB40E87_.wvu.PrintArea" localSheetId="45" hidden="1">'dem41'!$A$1:$H$200</definedName>
    <definedName name="Z_7CE36697_C418_4ED3_BCF0_EA686CB40E87_.wvu.PrintArea" localSheetId="47" hidden="1">'dem43'!$A$1:$H$80</definedName>
    <definedName name="Z_7CE36697_C418_4ED3_BCF0_EA686CB40E87_.wvu.PrintArea" localSheetId="7" hidden="1">'dem5'!$A$1:$H$74</definedName>
    <definedName name="Z_7CE36697_C418_4ED3_BCF0_EA686CB40E87_.wvu.PrintArea" localSheetId="8" hidden="1">'dem6'!$A$1:$H$37</definedName>
    <definedName name="Z_7CE36697_C418_4ED3_BCF0_EA686CB40E87_.wvu.PrintArea" localSheetId="9" hidden="1">'dem7'!$A$1:$H$285</definedName>
    <definedName name="Z_7CE36697_C418_4ED3_BCF0_EA686CB40E87_.wvu.PrintArea" localSheetId="15" hidden="1">gov!$A$1:$G$65</definedName>
    <definedName name="Z_7CE36697_C418_4ED3_BCF0_EA686CB40E87_.wvu.PrintArea" localSheetId="37" hidden="1">psc!$A$1:$H$29</definedName>
    <definedName name="Z_7CE36697_C418_4ED3_BCF0_EA686CB40E87_.wvu.PrintArea" localSheetId="1" hidden="1">'SUMMARY '!#REF!</definedName>
    <definedName name="Z_7CE36697_C418_4ED3_BCF0_EA686CB40E87_.wvu.PrintTitles" localSheetId="3" hidden="1">'Dem1'!$12:$13</definedName>
    <definedName name="Z_7CE36697_C418_4ED3_BCF0_EA686CB40E87_.wvu.PrintTitles" localSheetId="12" hidden="1">'dem10'!$16:$17</definedName>
    <definedName name="Z_7CE36697_C418_4ED3_BCF0_EA686CB40E87_.wvu.PrintTitles" localSheetId="13" hidden="1">'dem11'!$13:$14</definedName>
    <definedName name="Z_7CE36697_C418_4ED3_BCF0_EA686CB40E87_.wvu.PrintTitles" localSheetId="14" hidden="1">'dem12'!$14:$15</definedName>
    <definedName name="Z_7CE36697_C418_4ED3_BCF0_EA686CB40E87_.wvu.PrintTitles" localSheetId="16" hidden="1">'dem13'!$14:$15</definedName>
    <definedName name="Z_7CE36697_C418_4ED3_BCF0_EA686CB40E87_.wvu.PrintTitles" localSheetId="17" hidden="1">'dem14'!$12:$13</definedName>
    <definedName name="Z_7CE36697_C418_4ED3_BCF0_EA686CB40E87_.wvu.PrintTitles" localSheetId="18" hidden="1">'dem15'!$14:$15</definedName>
    <definedName name="Z_7CE36697_C418_4ED3_BCF0_EA686CB40E87_.wvu.PrintTitles" localSheetId="19" hidden="1">'dem16'!$13:$14</definedName>
    <definedName name="Z_7CE36697_C418_4ED3_BCF0_EA686CB40E87_.wvu.PrintTitles" localSheetId="20" hidden="1">'dem17'!$14:$15</definedName>
    <definedName name="Z_7CE36697_C418_4ED3_BCF0_EA686CB40E87_.wvu.PrintTitles" localSheetId="21" hidden="1">'dem18'!$13:$14</definedName>
    <definedName name="Z_7CE36697_C418_4ED3_BCF0_EA686CB40E87_.wvu.PrintTitles" localSheetId="22" hidden="1">'dem19'!$14:$15</definedName>
    <definedName name="Z_7CE36697_C418_4ED3_BCF0_EA686CB40E87_.wvu.PrintTitles" localSheetId="4" hidden="1">'dem2'!$13:$14</definedName>
    <definedName name="Z_7CE36697_C418_4ED3_BCF0_EA686CB40E87_.wvu.PrintTitles" localSheetId="23" hidden="1">'dem20'!$16:$17</definedName>
    <definedName name="Z_7CE36697_C418_4ED3_BCF0_EA686CB40E87_.wvu.PrintTitles" localSheetId="24" hidden="1">'dem21'!$13:$14</definedName>
    <definedName name="Z_7CE36697_C418_4ED3_BCF0_EA686CB40E87_.wvu.PrintTitles" localSheetId="25" hidden="1">'dem22'!$14:$15</definedName>
    <definedName name="Z_7CE36697_C418_4ED3_BCF0_EA686CB40E87_.wvu.PrintTitles" localSheetId="26" hidden="1">'dem23'!$13:$14</definedName>
    <definedName name="Z_7CE36697_C418_4ED3_BCF0_EA686CB40E87_.wvu.PrintTitles" localSheetId="27" hidden="1">'dem24'!$16:$17</definedName>
    <definedName name="Z_7CE36697_C418_4ED3_BCF0_EA686CB40E87_.wvu.PrintTitles" localSheetId="28" hidden="1">'dem25'!$13:$14</definedName>
    <definedName name="Z_7CE36697_C418_4ED3_BCF0_EA686CB40E87_.wvu.PrintTitles" localSheetId="29" hidden="1">'dem26'!$13:$14</definedName>
    <definedName name="Z_7CE36697_C418_4ED3_BCF0_EA686CB40E87_.wvu.PrintTitles" localSheetId="30" hidden="1">'dem27'!$12:$13</definedName>
    <definedName name="Z_7CE36697_C418_4ED3_BCF0_EA686CB40E87_.wvu.PrintTitles" localSheetId="31" hidden="1">'dem28'!$14:$15</definedName>
    <definedName name="Z_7CE36697_C418_4ED3_BCF0_EA686CB40E87_.wvu.PrintTitles" localSheetId="32" hidden="1">'dem29'!$13:$14</definedName>
    <definedName name="Z_7CE36697_C418_4ED3_BCF0_EA686CB40E87_.wvu.PrintTitles" localSheetId="5" hidden="1">'dem3'!$13:$14</definedName>
    <definedName name="Z_7CE36697_C418_4ED3_BCF0_EA686CB40E87_.wvu.PrintTitles" localSheetId="33" hidden="1">'dem30'!$13:$14</definedName>
    <definedName name="Z_7CE36697_C418_4ED3_BCF0_EA686CB40E87_.wvu.PrintTitles" localSheetId="34" hidden="1">'dem31'!$13:$14</definedName>
    <definedName name="Z_7CE36697_C418_4ED3_BCF0_EA686CB40E87_.wvu.PrintTitles" localSheetId="36" hidden="1">'dem33'!$13:$14</definedName>
    <definedName name="Z_7CE36697_C418_4ED3_BCF0_EA686CB40E87_.wvu.PrintTitles" localSheetId="38" hidden="1">'dem34'!$13:$14</definedName>
    <definedName name="Z_7CE36697_C418_4ED3_BCF0_EA686CB40E87_.wvu.PrintTitles" localSheetId="39" hidden="1">'dem35'!$13:$14</definedName>
    <definedName name="Z_7CE36697_C418_4ED3_BCF0_EA686CB40E87_.wvu.PrintTitles" localSheetId="40" hidden="1">'dem36'!$13:$14</definedName>
    <definedName name="Z_7CE36697_C418_4ED3_BCF0_EA686CB40E87_.wvu.PrintTitles" localSheetId="41" hidden="1">'dem37'!$13:$14</definedName>
    <definedName name="Z_7CE36697_C418_4ED3_BCF0_EA686CB40E87_.wvu.PrintTitles" localSheetId="42" hidden="1">'dem38'!$13:$14</definedName>
    <definedName name="Z_7CE36697_C418_4ED3_BCF0_EA686CB40E87_.wvu.PrintTitles" localSheetId="43" hidden="1">'dem39'!$12:$13</definedName>
    <definedName name="Z_7CE36697_C418_4ED3_BCF0_EA686CB40E87_.wvu.PrintTitles" localSheetId="6" hidden="1">'dem4'!$13:$14</definedName>
    <definedName name="Z_7CE36697_C418_4ED3_BCF0_EA686CB40E87_.wvu.PrintTitles" localSheetId="44" hidden="1">'dem40'!$12:$13</definedName>
    <definedName name="Z_7CE36697_C418_4ED3_BCF0_EA686CB40E87_.wvu.PrintTitles" localSheetId="45" hidden="1">'dem41'!$13:$14</definedName>
    <definedName name="Z_7CE36697_C418_4ED3_BCF0_EA686CB40E87_.wvu.PrintTitles" localSheetId="47" hidden="1">'dem43'!$12:$13</definedName>
    <definedName name="Z_7CE36697_C418_4ED3_BCF0_EA686CB40E87_.wvu.PrintTitles" localSheetId="7" hidden="1">'dem5'!$13:$14</definedName>
    <definedName name="Z_7CE36697_C418_4ED3_BCF0_EA686CB40E87_.wvu.PrintTitles" localSheetId="8" hidden="1">'dem6'!$12:$13</definedName>
    <definedName name="Z_7CE36697_C418_4ED3_BCF0_EA686CB40E87_.wvu.PrintTitles" localSheetId="9" hidden="1">'dem7'!$13:$14</definedName>
    <definedName name="Z_7CE36697_C418_4ED3_BCF0_EA686CB40E87_.wvu.PrintTitles" localSheetId="15" hidden="1">gov!$12:$13</definedName>
    <definedName name="Z_7CE36697_C418_4ED3_BCF0_EA686CB40E87_.wvu.PrintTitles" localSheetId="37" hidden="1">psc!$12:$13</definedName>
    <definedName name="Z_7CE36697_C418_4ED3_BCF0_EA686CB40E87_.wvu.Rows" localSheetId="3" hidden="1">'Dem1'!$57:$57</definedName>
    <definedName name="Z_7EDB1F26_2697_4A21_94EA_DE9957CF9F03_.wvu.FilterData" localSheetId="36" hidden="1">'dem33'!$A$14:$K$72</definedName>
    <definedName name="Z_7EDB1F26_2697_4A21_94EA_DE9957CF9F03_.wvu.FilterData" localSheetId="43" hidden="1">'dem39'!$A$13:$K$84</definedName>
    <definedName name="Z_8B69283E_8BAD_4B5C_9D55_A4017723E3D3_.wvu.FilterData" localSheetId="3" hidden="1">'Dem1'!$A$13:$H$188</definedName>
    <definedName name="Z_97A2164D_4FF9_4E42_82B0_322D511F4036_.wvu.FilterData" localSheetId="38" hidden="1">'dem34'!$A$14:$H$192</definedName>
    <definedName name="Z_9FDAB0A1_0372_4EB3_877C_23139D824974_.wvu.FilterData" localSheetId="42" hidden="1">'dem38'!$A$14:$K$211</definedName>
    <definedName name="Z_A124D3C8_405A_49A4_8F2A_F653E9167AA3_.wvu.FilterData" localSheetId="34" hidden="1">'dem31'!$A$14:$G$100</definedName>
    <definedName name="Z_A124D3C8_405A_49A4_8F2A_F653E9167AA3_.wvu.FilterData" localSheetId="36" hidden="1">'dem33'!$A$14:$G$73</definedName>
    <definedName name="Z_A124D3C8_405A_49A4_8F2A_F653E9167AA3_.wvu.FilterData" localSheetId="38" hidden="1">'dem34'!$A$14:$H$192</definedName>
    <definedName name="Z_A8846565_DD7E_4C3A_8C93_D1C6532AA239_.wvu.FilterData" localSheetId="42" hidden="1">'dem38'!$A$14:$K$211</definedName>
    <definedName name="Z_A919DB93_7349_4D01_99E9_B563802ACECB_.wvu.FilterData" localSheetId="14" hidden="1">'dem12'!$A$15:$K$296</definedName>
    <definedName name="Z_A9CED9A2_7F39_4531_B373_1F2C18958163_.wvu.FilterData" localSheetId="13" hidden="1">'dem11'!$A$14:$K$92</definedName>
    <definedName name="Z_ABA8890F_0F6E_4783_ABD1_130D2D16E818_.wvu.FilterData" localSheetId="18" hidden="1">'dem15'!$A$15:$K$153</definedName>
    <definedName name="Z_B139E952_FAA9_424A_A152_BA1FEC5E8C19_.wvu.FilterData" localSheetId="45" hidden="1">'dem41'!$A$14:$K$197</definedName>
    <definedName name="Z_B240AA2D_1716_4755_991A_952B34B45E26_.wvu.FilterData" localSheetId="13" hidden="1">'dem11'!$A$14:$K$92</definedName>
    <definedName name="Z_B240AA2D_1716_4755_991A_952B34B45E26_.wvu.FilterData" localSheetId="16" hidden="1">'dem13'!$A$15:$G$348</definedName>
    <definedName name="Z_B240AA2D_1716_4755_991A_952B34B45E26_.wvu.FilterData" localSheetId="9" hidden="1">'dem7'!$A$14:$G$279</definedName>
    <definedName name="Z_B42A06F5_1861_4EBF_98A3_51CC39BC9FB9_.wvu.FilterData" localSheetId="38" hidden="1">'dem34'!$A$14:$H$192</definedName>
    <definedName name="Z_BAA9F86F_5A29_499D_8B28_9544F5BA9223_.wvu.FilterData" localSheetId="43" hidden="1">'dem39'!$A$13:$G$87</definedName>
    <definedName name="Z_BAA9F86F_5A29_499D_8B28_9544F5BA9223_.wvu.FilterData" localSheetId="44" hidden="1">'dem40'!$A$13:$G$116</definedName>
    <definedName name="Z_BAA9F86F_5A29_499D_8B28_9544F5BA9223_.wvu.FilterData" localSheetId="45" hidden="1">'dem41'!$A$14:$G$197</definedName>
    <definedName name="Z_BE0E8182_4FAA_485C_99B2_AA9E50EA19F4_.wvu.FilterData" localSheetId="13" hidden="1">'dem11'!$A$14:$K$92</definedName>
    <definedName name="Z_BE0E8182_4FAA_485C_99B2_AA9E50EA19F4_.wvu.FilterData" localSheetId="7" hidden="1">'dem5'!$A$14:$H$72</definedName>
    <definedName name="Z_C084CCB9_F896_4F75_97DE_4871FD46D4FF_.wvu.FilterData" localSheetId="42" hidden="1">'dem38'!$A$14:$K$211</definedName>
    <definedName name="Z_C5BCFFA2_B935_44A7_BC29_9A7F17BBB02D_.wvu.FilterData" localSheetId="38" hidden="1">'dem34'!$A$14:$K$191</definedName>
    <definedName name="Z_CF7B2935_ED6E_4E99_A70A_1556970F529D_.wvu.FilterData" localSheetId="14" hidden="1">'dem12'!$A$15:$K$296</definedName>
    <definedName name="Z_D28B4490_6C55_468E_BE4F_C75BA0A0B580_.wvu.FilterData" localSheetId="14" hidden="1">'dem12'!$A$15:$K$296</definedName>
    <definedName name="Z_E4623A97_B908_4529_8D0F_A6E7A5DA16FE_.wvu.FilterData" localSheetId="5" hidden="1">'dem3'!$A$14:$K$89</definedName>
    <definedName name="Z_E4623A97_B908_4529_8D0F_A6E7A5DA16FE_.wvu.FilterData" localSheetId="7" hidden="1">'dem5'!$A$14:$H$72</definedName>
    <definedName name="Z_E8B73E67_E10F_4852_ABB1_6BE9BCEA021C_.wvu.FilterData" localSheetId="9" hidden="1">'dem7'!$A$14:$H$310</definedName>
    <definedName name="Z_EB198745_03F8_4F55_B73C_BE9A899FD707_.wvu.FilterData" localSheetId="39" hidden="1">'dem35'!$A$14:$K$359</definedName>
    <definedName name="Z_EFF2A343_00FA_4844_BF31_735D434CFD7A_.wvu.FilterData" localSheetId="42" hidden="1">'dem38'!$A$14:$G$212</definedName>
    <definedName name="Z_F13B090A_ECDA_4418_9F13_644A873400E7_.wvu.FilterData" localSheetId="3" hidden="1">'Dem1'!$A$13:$H$188</definedName>
    <definedName name="Z_F13B090A_ECDA_4418_9F13_644A873400E7_.wvu.FilterData" localSheetId="12" hidden="1">'dem10'!$A$17:$I$94</definedName>
    <definedName name="Z_F13B090A_ECDA_4418_9F13_644A873400E7_.wvu.FilterData" localSheetId="13" hidden="1">'dem11'!$A$14:$K$92</definedName>
    <definedName name="Z_F13B090A_ECDA_4418_9F13_644A873400E7_.wvu.FilterData" localSheetId="14" hidden="1">'dem12'!$A$15:$K$296</definedName>
    <definedName name="Z_F13B090A_ECDA_4418_9F13_644A873400E7_.wvu.FilterData" localSheetId="16" hidden="1">'dem13'!$A$15:$G$348</definedName>
    <definedName name="Z_F13B090A_ECDA_4418_9F13_644A873400E7_.wvu.FilterData" localSheetId="18" hidden="1">'dem15'!$A$15:$K$153</definedName>
    <definedName name="Z_F13B090A_ECDA_4418_9F13_644A873400E7_.wvu.FilterData" localSheetId="19" hidden="1">'dem16'!$A$14:$K$99</definedName>
    <definedName name="Z_F13B090A_ECDA_4418_9F13_644A873400E7_.wvu.FilterData" localSheetId="20" hidden="1">'dem17'!$A$15:$K$48</definedName>
    <definedName name="Z_F13B090A_ECDA_4418_9F13_644A873400E7_.wvu.FilterData" localSheetId="4" hidden="1">'dem2'!$A$14:$K$240</definedName>
    <definedName name="Z_F13B090A_ECDA_4418_9F13_644A873400E7_.wvu.FilterData" localSheetId="25" hidden="1">'dem22'!$A$15:$K$84</definedName>
    <definedName name="Z_F13B090A_ECDA_4418_9F13_644A873400E7_.wvu.FilterData" localSheetId="5" hidden="1">'dem3'!$A$14:$K$89</definedName>
    <definedName name="Z_F13B090A_ECDA_4418_9F13_644A873400E7_.wvu.FilterData" localSheetId="33" hidden="1">'dem30'!$A$14:$K$52</definedName>
    <definedName name="Z_F13B090A_ECDA_4418_9F13_644A873400E7_.wvu.FilterData" localSheetId="34" hidden="1">'dem31'!$A$14:$K$100</definedName>
    <definedName name="Z_F13B090A_ECDA_4418_9F13_644A873400E7_.wvu.FilterData" localSheetId="36" hidden="1">'dem33'!$A$14:$K$72</definedName>
    <definedName name="Z_F13B090A_ECDA_4418_9F13_644A873400E7_.wvu.FilterData" localSheetId="38" hidden="1">'dem34'!$A$14:$K$209</definedName>
    <definedName name="Z_F13B090A_ECDA_4418_9F13_644A873400E7_.wvu.FilterData" localSheetId="39" hidden="1">'dem35'!$A$14:$K$359</definedName>
    <definedName name="Z_F13B090A_ECDA_4418_9F13_644A873400E7_.wvu.FilterData" localSheetId="42" hidden="1">'dem38'!$A$14:$K$211</definedName>
    <definedName name="Z_F13B090A_ECDA_4418_9F13_644A873400E7_.wvu.FilterData" localSheetId="43" hidden="1">'dem39'!$A$13:$K$85</definedName>
    <definedName name="Z_F13B090A_ECDA_4418_9F13_644A873400E7_.wvu.FilterData" localSheetId="44" hidden="1">'dem40'!$A$13:$L$113</definedName>
    <definedName name="Z_F13B090A_ECDA_4418_9F13_644A873400E7_.wvu.FilterData" localSheetId="45" hidden="1">'dem41'!$A$14:$K$197</definedName>
    <definedName name="Z_F13B090A_ECDA_4418_9F13_644A873400E7_.wvu.FilterData" localSheetId="7" hidden="1">'dem5'!$A$14:$H$72</definedName>
    <definedName name="Z_F13B090A_ECDA_4418_9F13_644A873400E7_.wvu.FilterData" localSheetId="9" hidden="1">'dem7'!$A$14:$H$279</definedName>
    <definedName name="Z_F13B090A_ECDA_4418_9F13_644A873400E7_.wvu.PrintArea" localSheetId="21" hidden="1">'dem18'!$A$1:$G$40</definedName>
    <definedName name="Z_FD0C19B6_1E82_4084_B015_029464D35449_.wvu.FilterData" localSheetId="3" hidden="1">'Dem1'!$A$13:$H$188</definedName>
    <definedName name="Z_FD0C19B6_1E82_4084_B015_029464D35449_.wvu.FilterData" localSheetId="16" hidden="1">'dem13'!$A$15:$G$348</definedName>
    <definedName name="Z_FD0C19B6_1E82_4084_B015_029464D35449_.wvu.FilterData" localSheetId="43" hidden="1">'dem39'!$A$13:$K$85</definedName>
    <definedName name="Z_FD0C19B6_1E82_4084_B015_029464D35449_.wvu.FilterData" localSheetId="45" hidden="1">'dem41'!$A$14:$K$197</definedName>
    <definedName name="Z_FD0C19B6_1E82_4084_B015_029464D35449_.wvu.FilterData" localSheetId="7" hidden="1">'dem5'!$A$14:$H$72</definedName>
  </definedNames>
  <calcPr calcId="125725"/>
  <customWorkbookViews>
    <customWorkbookView name="sonam - Personal View" guid="{44B5F5DE-C96C-4269-969A-574D4EEEEEF5}" mergeInterval="0" personalView="1" maximized="1" windowWidth="1676" windowHeight="904" activeSheetId="1"/>
    <customWorkbookView name="Administrator - Personal View" guid="{F13B090A-ECDA-4418-9F13-644A873400E7}" mergeInterval="0" personalView="1" maximized="1" windowWidth="1020" windowHeight="652" activeSheetId="22"/>
    <customWorkbookView name="hemlal - Personal View" guid="{63DB0950-E90F-4380-862C-985B5EB19119}" mergeInterval="0" personalView="1" maximized="1" windowWidth="1276" windowHeight="852" activeSheetId="42"/>
    <customWorkbookView name="karma - Personal View" guid="{7CE36697-C418-4ED3-BCF0-EA686CB40E87}" mergeInterval="0" personalView="1" maximized="1" windowWidth="1020" windowHeight="596" activeSheetId="49"/>
  </customWorkbookViews>
</workbook>
</file>

<file path=xl/calcChain.xml><?xml version="1.0" encoding="utf-8"?>
<calcChain xmlns="http://schemas.openxmlformats.org/spreadsheetml/2006/main">
  <c r="G6" i="50"/>
  <c r="F8"/>
  <c r="G8" s="1"/>
  <c r="E9"/>
  <c r="D22"/>
  <c r="E22"/>
  <c r="F22"/>
  <c r="G22"/>
  <c r="D27"/>
  <c r="E27"/>
  <c r="F27"/>
  <c r="G27"/>
  <c r="D28"/>
  <c r="E28"/>
  <c r="F28"/>
  <c r="G28"/>
  <c r="D29"/>
  <c r="E29"/>
  <c r="F29"/>
  <c r="G29"/>
  <c r="D37"/>
  <c r="E37"/>
  <c r="F37"/>
  <c r="G37"/>
  <c r="D43"/>
  <c r="E43"/>
  <c r="F43"/>
  <c r="G43"/>
  <c r="D57"/>
  <c r="D58" s="1"/>
  <c r="D59" s="1"/>
  <c r="D60" s="1"/>
  <c r="E57"/>
  <c r="F57"/>
  <c r="G57"/>
  <c r="E58"/>
  <c r="F58"/>
  <c r="G58"/>
  <c r="E59"/>
  <c r="F59"/>
  <c r="G59"/>
  <c r="E60"/>
  <c r="F60"/>
  <c r="G60"/>
  <c r="D68"/>
  <c r="E68"/>
  <c r="F68"/>
  <c r="G68"/>
  <c r="D74"/>
  <c r="E74"/>
  <c r="F74"/>
  <c r="G74"/>
  <c r="D88"/>
  <c r="D89" s="1"/>
  <c r="D90" s="1"/>
  <c r="D91" s="1"/>
  <c r="E88"/>
  <c r="F88"/>
  <c r="G88"/>
  <c r="E89"/>
  <c r="F89"/>
  <c r="G89"/>
  <c r="E90"/>
  <c r="F90"/>
  <c r="G90"/>
  <c r="E91"/>
  <c r="F91"/>
  <c r="G91"/>
  <c r="D98"/>
  <c r="D99" s="1"/>
  <c r="E98"/>
  <c r="F98"/>
  <c r="G98"/>
  <c r="E99"/>
  <c r="F99"/>
  <c r="G99"/>
  <c r="D106"/>
  <c r="E106"/>
  <c r="F106"/>
  <c r="G106"/>
  <c r="D123"/>
  <c r="D124" s="1"/>
  <c r="E123"/>
  <c r="F123"/>
  <c r="G123"/>
  <c r="E124"/>
  <c r="F124"/>
  <c r="G124"/>
  <c r="G125" s="1"/>
  <c r="E125"/>
  <c r="F125"/>
  <c r="D131"/>
  <c r="E131"/>
  <c r="F131"/>
  <c r="G131"/>
  <c r="D135"/>
  <c r="E135"/>
  <c r="F135"/>
  <c r="G135"/>
  <c r="D143"/>
  <c r="D144" s="1"/>
  <c r="D201" s="1"/>
  <c r="E143"/>
  <c r="F143"/>
  <c r="G143"/>
  <c r="G144" s="1"/>
  <c r="G201" s="1"/>
  <c r="E144"/>
  <c r="F144"/>
  <c r="D150"/>
  <c r="E150"/>
  <c r="F150"/>
  <c r="G150"/>
  <c r="D154"/>
  <c r="E154"/>
  <c r="F154"/>
  <c r="G154"/>
  <c r="D162"/>
  <c r="E162"/>
  <c r="F162"/>
  <c r="G162"/>
  <c r="D163"/>
  <c r="E163"/>
  <c r="F163"/>
  <c r="G163"/>
  <c r="D168"/>
  <c r="E168"/>
  <c r="F168"/>
  <c r="G168"/>
  <c r="D172"/>
  <c r="E172"/>
  <c r="F172"/>
  <c r="G172"/>
  <c r="D180"/>
  <c r="E180"/>
  <c r="F180"/>
  <c r="G180"/>
  <c r="G181" s="1"/>
  <c r="G200" s="1"/>
  <c r="D181"/>
  <c r="E181"/>
  <c r="F181"/>
  <c r="D186"/>
  <c r="E186"/>
  <c r="F186"/>
  <c r="G186"/>
  <c r="D190"/>
  <c r="E190"/>
  <c r="F190"/>
  <c r="G190"/>
  <c r="D198"/>
  <c r="D199" s="1"/>
  <c r="D200" s="1"/>
  <c r="E198"/>
  <c r="F198"/>
  <c r="G198"/>
  <c r="E199"/>
  <c r="F199"/>
  <c r="G199"/>
  <c r="E200"/>
  <c r="F200"/>
  <c r="E201"/>
  <c r="F201"/>
  <c r="E202"/>
  <c r="F202"/>
  <c r="E203"/>
  <c r="F203"/>
  <c r="G212"/>
  <c r="G6" i="49"/>
  <c r="F9"/>
  <c r="G20"/>
  <c r="G21" s="1"/>
  <c r="E21"/>
  <c r="F21"/>
  <c r="G24"/>
  <c r="G25" s="1"/>
  <c r="E25"/>
  <c r="F25"/>
  <c r="G28"/>
  <c r="G29" s="1"/>
  <c r="E29"/>
  <c r="F29"/>
  <c r="G32"/>
  <c r="G33" s="1"/>
  <c r="E33"/>
  <c r="F33"/>
  <c r="E34"/>
  <c r="F34"/>
  <c r="G38"/>
  <c r="G39" s="1"/>
  <c r="E39"/>
  <c r="F39"/>
  <c r="G42"/>
  <c r="G43" s="1"/>
  <c r="E43"/>
  <c r="F43"/>
  <c r="G46"/>
  <c r="G47" s="1"/>
  <c r="E47"/>
  <c r="F47"/>
  <c r="G50"/>
  <c r="G51" s="1"/>
  <c r="E51"/>
  <c r="E52" s="1"/>
  <c r="F51"/>
  <c r="F52" s="1"/>
  <c r="F53" s="1"/>
  <c r="F54" s="1"/>
  <c r="G59"/>
  <c r="G60" s="1"/>
  <c r="E60"/>
  <c r="F60"/>
  <c r="G63"/>
  <c r="G64" s="1"/>
  <c r="E64"/>
  <c r="F64"/>
  <c r="F69" s="1"/>
  <c r="G67"/>
  <c r="G68" s="1"/>
  <c r="G69" s="1"/>
  <c r="G76" s="1"/>
  <c r="E68"/>
  <c r="F68"/>
  <c r="E69"/>
  <c r="E76" s="1"/>
  <c r="G73"/>
  <c r="G74" s="1"/>
  <c r="G75" s="1"/>
  <c r="E74"/>
  <c r="F74"/>
  <c r="F75" s="1"/>
  <c r="E75"/>
  <c r="G6" i="48"/>
  <c r="E8"/>
  <c r="E9" s="1"/>
  <c r="G9" s="1"/>
  <c r="F8"/>
  <c r="F9" s="1"/>
  <c r="D22"/>
  <c r="D23" s="1"/>
  <c r="D24" s="1"/>
  <c r="D25" s="1"/>
  <c r="D26" s="1"/>
  <c r="E22"/>
  <c r="F22"/>
  <c r="G22"/>
  <c r="G23" s="1"/>
  <c r="G24" s="1"/>
  <c r="G25" s="1"/>
  <c r="G26" s="1"/>
  <c r="E23"/>
  <c r="F23"/>
  <c r="E24"/>
  <c r="F24"/>
  <c r="E25"/>
  <c r="F25"/>
  <c r="E26"/>
  <c r="F26"/>
  <c r="G37"/>
  <c r="G7" i="47"/>
  <c r="G142"/>
  <c r="G143" s="1"/>
  <c r="G144"/>
  <c r="G145" s="1"/>
  <c r="G130"/>
  <c r="G131"/>
  <c r="G132"/>
  <c r="G123"/>
  <c r="G125" s="1"/>
  <c r="G124"/>
  <c r="G117"/>
  <c r="G118"/>
  <c r="G120" s="1"/>
  <c r="G119"/>
  <c r="G107"/>
  <c r="G108"/>
  <c r="G109"/>
  <c r="G110"/>
  <c r="G99"/>
  <c r="G100"/>
  <c r="G101"/>
  <c r="G102"/>
  <c r="G103"/>
  <c r="G92"/>
  <c r="G93" s="1"/>
  <c r="G87"/>
  <c r="G88" s="1"/>
  <c r="G81"/>
  <c r="G74"/>
  <c r="G75"/>
  <c r="G76" s="1"/>
  <c r="G66"/>
  <c r="G67" s="1"/>
  <c r="G58"/>
  <c r="G59"/>
  <c r="G60"/>
  <c r="G62" s="1"/>
  <c r="G61"/>
  <c r="G46"/>
  <c r="G47" s="1"/>
  <c r="G48" s="1"/>
  <c r="G49" s="1"/>
  <c r="G50" s="1"/>
  <c r="G51" s="1"/>
  <c r="G33"/>
  <c r="G36"/>
  <c r="G22"/>
  <c r="G23" s="1"/>
  <c r="G24" s="1"/>
  <c r="G25" s="1"/>
  <c r="G188"/>
  <c r="G182"/>
  <c r="G183"/>
  <c r="G176"/>
  <c r="G177" s="1"/>
  <c r="G178" s="1"/>
  <c r="G171"/>
  <c r="G172" s="1"/>
  <c r="G166"/>
  <c r="G167" s="1"/>
  <c r="G168" s="1"/>
  <c r="G161"/>
  <c r="G162" s="1"/>
  <c r="E23"/>
  <c r="F23"/>
  <c r="F24" s="1"/>
  <c r="F25" s="1"/>
  <c r="E24"/>
  <c r="E25" s="1"/>
  <c r="H36"/>
  <c r="E37"/>
  <c r="F37"/>
  <c r="F38" s="1"/>
  <c r="F39" s="1"/>
  <c r="E38"/>
  <c r="E39" s="1"/>
  <c r="E47"/>
  <c r="E48" s="1"/>
  <c r="E49" s="1"/>
  <c r="E50" s="1"/>
  <c r="E51" s="1"/>
  <c r="F47"/>
  <c r="F48" s="1"/>
  <c r="F49" s="1"/>
  <c r="F50" s="1"/>
  <c r="F51" s="1"/>
  <c r="E62"/>
  <c r="F62"/>
  <c r="E67"/>
  <c r="F67"/>
  <c r="F68" s="1"/>
  <c r="F69" s="1"/>
  <c r="E76"/>
  <c r="F76"/>
  <c r="E80"/>
  <c r="F82"/>
  <c r="F83" s="1"/>
  <c r="E88"/>
  <c r="F88"/>
  <c r="E93"/>
  <c r="F93"/>
  <c r="E104"/>
  <c r="F104"/>
  <c r="F112" s="1"/>
  <c r="E111"/>
  <c r="E112" s="1"/>
  <c r="F111"/>
  <c r="E120"/>
  <c r="F120"/>
  <c r="E125"/>
  <c r="E126" s="1"/>
  <c r="E134" s="1"/>
  <c r="E135" s="1"/>
  <c r="F125"/>
  <c r="E133"/>
  <c r="F133"/>
  <c r="E143"/>
  <c r="F143"/>
  <c r="F144" s="1"/>
  <c r="E144"/>
  <c r="E145" s="1"/>
  <c r="F145"/>
  <c r="E149"/>
  <c r="F150"/>
  <c r="F151"/>
  <c r="E162"/>
  <c r="F162"/>
  <c r="E167"/>
  <c r="F167"/>
  <c r="F168" s="1"/>
  <c r="E168"/>
  <c r="E172"/>
  <c r="F172"/>
  <c r="E177"/>
  <c r="E178" s="1"/>
  <c r="F177"/>
  <c r="F178" s="1"/>
  <c r="E184"/>
  <c r="E185" s="1"/>
  <c r="F184"/>
  <c r="F185" s="1"/>
  <c r="E189"/>
  <c r="E190" s="1"/>
  <c r="E191" s="1"/>
  <c r="E192" s="1"/>
  <c r="G6" i="46"/>
  <c r="G68"/>
  <c r="G69" s="1"/>
  <c r="G70" s="1"/>
  <c r="G61"/>
  <c r="G62"/>
  <c r="G51"/>
  <c r="G53" s="1"/>
  <c r="G52"/>
  <c r="G45"/>
  <c r="G46"/>
  <c r="G47"/>
  <c r="G37"/>
  <c r="G39" s="1"/>
  <c r="G38"/>
  <c r="G32"/>
  <c r="G33"/>
  <c r="G27"/>
  <c r="G29" s="1"/>
  <c r="G28"/>
  <c r="G21"/>
  <c r="G24" s="1"/>
  <c r="G22"/>
  <c r="G23"/>
  <c r="G106"/>
  <c r="G107" s="1"/>
  <c r="G108" s="1"/>
  <c r="G80"/>
  <c r="G81"/>
  <c r="G82"/>
  <c r="G83"/>
  <c r="G87"/>
  <c r="G88"/>
  <c r="G89"/>
  <c r="G90"/>
  <c r="G91"/>
  <c r="G92"/>
  <c r="G93"/>
  <c r="G97"/>
  <c r="G100" s="1"/>
  <c r="G98"/>
  <c r="G99"/>
  <c r="E24"/>
  <c r="F24"/>
  <c r="E29"/>
  <c r="F29"/>
  <c r="E34"/>
  <c r="F34"/>
  <c r="E39"/>
  <c r="F39"/>
  <c r="F40" s="1"/>
  <c r="F41" s="1"/>
  <c r="E48"/>
  <c r="F48"/>
  <c r="E53"/>
  <c r="E54" s="1"/>
  <c r="E55" s="1"/>
  <c r="F53"/>
  <c r="F54" s="1"/>
  <c r="F55" s="1"/>
  <c r="E63"/>
  <c r="E64" s="1"/>
  <c r="F63"/>
  <c r="F64" s="1"/>
  <c r="E69"/>
  <c r="E70" s="1"/>
  <c r="E71" s="1"/>
  <c r="F69"/>
  <c r="F70" s="1"/>
  <c r="F71" s="1"/>
  <c r="E84"/>
  <c r="E101" s="1"/>
  <c r="F84"/>
  <c r="F101" s="1"/>
  <c r="E94"/>
  <c r="F94"/>
  <c r="E100"/>
  <c r="F100"/>
  <c r="E107"/>
  <c r="E108" s="1"/>
  <c r="F107"/>
  <c r="F108" s="1"/>
  <c r="F109" s="1"/>
  <c r="F110" s="1"/>
  <c r="F111" s="1"/>
  <c r="G6" i="45"/>
  <c r="G59"/>
  <c r="G60"/>
  <c r="G61"/>
  <c r="G51"/>
  <c r="G52"/>
  <c r="G53"/>
  <c r="G54"/>
  <c r="G55"/>
  <c r="G45"/>
  <c r="G46"/>
  <c r="G47" s="1"/>
  <c r="G39"/>
  <c r="G40" s="1"/>
  <c r="G35"/>
  <c r="G36"/>
  <c r="G26"/>
  <c r="G27"/>
  <c r="G28"/>
  <c r="G20"/>
  <c r="G23" s="1"/>
  <c r="G21"/>
  <c r="G22"/>
  <c r="G76"/>
  <c r="G79" s="1"/>
  <c r="G80" s="1"/>
  <c r="G81" s="1"/>
  <c r="G82" s="1"/>
  <c r="G83" s="1"/>
  <c r="G77"/>
  <c r="G78"/>
  <c r="E23"/>
  <c r="F23"/>
  <c r="E29"/>
  <c r="F29"/>
  <c r="E37"/>
  <c r="F37"/>
  <c r="E40"/>
  <c r="F40"/>
  <c r="E46"/>
  <c r="E47" s="1"/>
  <c r="F46"/>
  <c r="F47" s="1"/>
  <c r="E56"/>
  <c r="F56"/>
  <c r="E62"/>
  <c r="E63" s="1"/>
  <c r="F62"/>
  <c r="F63" s="1"/>
  <c r="E79"/>
  <c r="E80" s="1"/>
  <c r="E81" s="1"/>
  <c r="E82" s="1"/>
  <c r="E83" s="1"/>
  <c r="F79"/>
  <c r="F80" s="1"/>
  <c r="F81" s="1"/>
  <c r="F82" s="1"/>
  <c r="F83" s="1"/>
  <c r="G45" i="3"/>
  <c r="G7" i="44"/>
  <c r="G165"/>
  <c r="G166"/>
  <c r="G167"/>
  <c r="G158"/>
  <c r="G159" s="1"/>
  <c r="G160" s="1"/>
  <c r="G142"/>
  <c r="G143" s="1"/>
  <c r="G144" s="1"/>
  <c r="G148"/>
  <c r="G149"/>
  <c r="G135"/>
  <c r="G136" s="1"/>
  <c r="G131"/>
  <c r="G132" s="1"/>
  <c r="G125"/>
  <c r="G126" s="1"/>
  <c r="G127" s="1"/>
  <c r="G119"/>
  <c r="G120" s="1"/>
  <c r="G121" s="1"/>
  <c r="G113"/>
  <c r="G114" s="1"/>
  <c r="G115" s="1"/>
  <c r="G107"/>
  <c r="G108" s="1"/>
  <c r="G109" s="1"/>
  <c r="G100"/>
  <c r="G102" s="1"/>
  <c r="G95"/>
  <c r="G96" s="1"/>
  <c r="G97" s="1"/>
  <c r="G85"/>
  <c r="G86"/>
  <c r="G87"/>
  <c r="G88"/>
  <c r="G71"/>
  <c r="G74" s="1"/>
  <c r="G72"/>
  <c r="G73"/>
  <c r="G64"/>
  <c r="G65"/>
  <c r="G66"/>
  <c r="G67"/>
  <c r="G77"/>
  <c r="G78"/>
  <c r="G54"/>
  <c r="G55" s="1"/>
  <c r="G56" s="1"/>
  <c r="G57" s="1"/>
  <c r="G46"/>
  <c r="G47" s="1"/>
  <c r="G48" s="1"/>
  <c r="G35"/>
  <c r="G39" s="1"/>
  <c r="G40" s="1"/>
  <c r="G41" s="1"/>
  <c r="G36"/>
  <c r="G37"/>
  <c r="G26"/>
  <c r="G27" s="1"/>
  <c r="G22"/>
  <c r="G23" s="1"/>
  <c r="G191"/>
  <c r="G192" s="1"/>
  <c r="G193" s="1"/>
  <c r="G194" s="1"/>
  <c r="G180"/>
  <c r="G181" s="1"/>
  <c r="G182" s="1"/>
  <c r="G183" s="1"/>
  <c r="G184" s="1"/>
  <c r="G199"/>
  <c r="G203" s="1"/>
  <c r="G202"/>
  <c r="G208"/>
  <c r="G209" s="1"/>
  <c r="E23"/>
  <c r="F23"/>
  <c r="E27"/>
  <c r="F27"/>
  <c r="F28" s="1"/>
  <c r="F29" s="1"/>
  <c r="F30" s="1"/>
  <c r="E28"/>
  <c r="E29" s="1"/>
  <c r="E30" s="1"/>
  <c r="E38"/>
  <c r="F38"/>
  <c r="E39"/>
  <c r="F39"/>
  <c r="E40"/>
  <c r="E41" s="1"/>
  <c r="F40"/>
  <c r="F41" s="1"/>
  <c r="E47"/>
  <c r="E48" s="1"/>
  <c r="F47"/>
  <c r="F48" s="1"/>
  <c r="E55"/>
  <c r="E56" s="1"/>
  <c r="E57" s="1"/>
  <c r="E58" s="1"/>
  <c r="F55"/>
  <c r="F56" s="1"/>
  <c r="F57" s="1"/>
  <c r="E68"/>
  <c r="F68"/>
  <c r="E74"/>
  <c r="F74"/>
  <c r="E79"/>
  <c r="F79"/>
  <c r="E89"/>
  <c r="E90" s="1"/>
  <c r="F89"/>
  <c r="F90" s="1"/>
  <c r="E96"/>
  <c r="E97" s="1"/>
  <c r="F96"/>
  <c r="F97" s="1"/>
  <c r="E102"/>
  <c r="E103" s="1"/>
  <c r="F102"/>
  <c r="F103" s="1"/>
  <c r="E108"/>
  <c r="E109" s="1"/>
  <c r="F108"/>
  <c r="F109" s="1"/>
  <c r="E114"/>
  <c r="E115" s="1"/>
  <c r="F114"/>
  <c r="F115" s="1"/>
  <c r="E120"/>
  <c r="E121" s="1"/>
  <c r="F120"/>
  <c r="F121" s="1"/>
  <c r="E126"/>
  <c r="E127" s="1"/>
  <c r="F126"/>
  <c r="F127" s="1"/>
  <c r="E132"/>
  <c r="F132"/>
  <c r="E136"/>
  <c r="F136"/>
  <c r="E143"/>
  <c r="E144" s="1"/>
  <c r="E151" s="1"/>
  <c r="F143"/>
  <c r="F144" s="1"/>
  <c r="F151" s="1"/>
  <c r="E150"/>
  <c r="F150"/>
  <c r="E159"/>
  <c r="E160" s="1"/>
  <c r="F159"/>
  <c r="F160" s="1"/>
  <c r="E168"/>
  <c r="E169" s="1"/>
  <c r="E170" s="1"/>
  <c r="F168"/>
  <c r="F169" s="1"/>
  <c r="F170" s="1"/>
  <c r="E181"/>
  <c r="E182" s="1"/>
  <c r="E183" s="1"/>
  <c r="E184" s="1"/>
  <c r="F181"/>
  <c r="F182" s="1"/>
  <c r="F183" s="1"/>
  <c r="F184" s="1"/>
  <c r="F210" s="1"/>
  <c r="E192"/>
  <c r="E193" s="1"/>
  <c r="E194" s="1"/>
  <c r="F192"/>
  <c r="F193"/>
  <c r="F194" s="1"/>
  <c r="E203"/>
  <c r="F203"/>
  <c r="E209"/>
  <c r="F209"/>
  <c r="G44" i="3"/>
  <c r="G7" i="43"/>
  <c r="F9"/>
  <c r="F10" s="1"/>
  <c r="G20"/>
  <c r="G21"/>
  <c r="G22"/>
  <c r="G23"/>
  <c r="E24"/>
  <c r="F24"/>
  <c r="G27"/>
  <c r="G28"/>
  <c r="E29"/>
  <c r="F29"/>
  <c r="G32"/>
  <c r="G33" s="1"/>
  <c r="E33"/>
  <c r="F33"/>
  <c r="G7" i="42"/>
  <c r="F10"/>
  <c r="G21"/>
  <c r="G24" s="1"/>
  <c r="G25" s="1"/>
  <c r="G22"/>
  <c r="G23"/>
  <c r="E24"/>
  <c r="E25" s="1"/>
  <c r="F24"/>
  <c r="F25" s="1"/>
  <c r="G29"/>
  <c r="E30"/>
  <c r="F30"/>
  <c r="F31" s="1"/>
  <c r="G30"/>
  <c r="G31" s="1"/>
  <c r="E31"/>
  <c r="E32" s="1"/>
  <c r="E33" s="1"/>
  <c r="E34" s="1"/>
  <c r="E35" s="1"/>
  <c r="I42" i="3" s="1"/>
  <c r="G7" i="41"/>
  <c r="E294"/>
  <c r="E288"/>
  <c r="E277"/>
  <c r="E278" s="1"/>
  <c r="E279" s="1"/>
  <c r="F294"/>
  <c r="F295" s="1"/>
  <c r="F296" s="1"/>
  <c r="F297" s="1"/>
  <c r="F298" s="1"/>
  <c r="F288"/>
  <c r="F277"/>
  <c r="F278" s="1"/>
  <c r="F279" s="1"/>
  <c r="G260"/>
  <c r="G261" s="1"/>
  <c r="G262" s="1"/>
  <c r="G263" s="1"/>
  <c r="G254"/>
  <c r="G255" s="1"/>
  <c r="G256" s="1"/>
  <c r="G239"/>
  <c r="G240" s="1"/>
  <c r="G241" s="1"/>
  <c r="G218"/>
  <c r="G219"/>
  <c r="G220"/>
  <c r="G212"/>
  <c r="G213"/>
  <c r="G214"/>
  <c r="G207"/>
  <c r="G210" s="1"/>
  <c r="G208"/>
  <c r="G209"/>
  <c r="G201"/>
  <c r="G202"/>
  <c r="G203"/>
  <c r="G195"/>
  <c r="G196"/>
  <c r="G197"/>
  <c r="G189"/>
  <c r="G190"/>
  <c r="G191"/>
  <c r="G224"/>
  <c r="G227" s="1"/>
  <c r="G225"/>
  <c r="G226"/>
  <c r="G230"/>
  <c r="G231"/>
  <c r="G232"/>
  <c r="F184"/>
  <c r="E184"/>
  <c r="G176"/>
  <c r="G177"/>
  <c r="G178"/>
  <c r="G170"/>
  <c r="G171"/>
  <c r="G172"/>
  <c r="G164"/>
  <c r="G165"/>
  <c r="G166"/>
  <c r="G151"/>
  <c r="G152"/>
  <c r="G153"/>
  <c r="G154"/>
  <c r="G145"/>
  <c r="G146"/>
  <c r="G147"/>
  <c r="G148"/>
  <c r="G139"/>
  <c r="G140"/>
  <c r="G141"/>
  <c r="G142"/>
  <c r="G133"/>
  <c r="G134"/>
  <c r="G135"/>
  <c r="G136"/>
  <c r="G127"/>
  <c r="G128"/>
  <c r="G129"/>
  <c r="G130"/>
  <c r="G121"/>
  <c r="G122"/>
  <c r="G123"/>
  <c r="G124"/>
  <c r="G157"/>
  <c r="G159" s="1"/>
  <c r="G158"/>
  <c r="G100"/>
  <c r="G101"/>
  <c r="G102"/>
  <c r="G94"/>
  <c r="G95"/>
  <c r="G96"/>
  <c r="G88"/>
  <c r="G91" s="1"/>
  <c r="G89"/>
  <c r="G90"/>
  <c r="G82"/>
  <c r="G85" s="1"/>
  <c r="G83"/>
  <c r="G84"/>
  <c r="G76"/>
  <c r="G77"/>
  <c r="G78"/>
  <c r="G70"/>
  <c r="G71"/>
  <c r="G72"/>
  <c r="G58"/>
  <c r="G61" s="1"/>
  <c r="G59"/>
  <c r="G60"/>
  <c r="G64"/>
  <c r="G65"/>
  <c r="F67"/>
  <c r="G66" s="1"/>
  <c r="G67" s="1"/>
  <c r="G107"/>
  <c r="G108"/>
  <c r="G109"/>
  <c r="G110"/>
  <c r="G113"/>
  <c r="G114"/>
  <c r="G115"/>
  <c r="G116"/>
  <c r="G246"/>
  <c r="G247" s="1"/>
  <c r="G248" s="1"/>
  <c r="G44"/>
  <c r="G45"/>
  <c r="G46"/>
  <c r="G38"/>
  <c r="G41" s="1"/>
  <c r="G39"/>
  <c r="G40"/>
  <c r="G33"/>
  <c r="G35" s="1"/>
  <c r="G34"/>
  <c r="G27"/>
  <c r="G28"/>
  <c r="G29"/>
  <c r="G22"/>
  <c r="G23"/>
  <c r="G354"/>
  <c r="G355" s="1"/>
  <c r="G356" s="1"/>
  <c r="G357" s="1"/>
  <c r="G338"/>
  <c r="G340" s="1"/>
  <c r="G339"/>
  <c r="G330"/>
  <c r="G331" s="1"/>
  <c r="G332" s="1"/>
  <c r="G333" s="1"/>
  <c r="G343"/>
  <c r="G344" s="1"/>
  <c r="G346" s="1"/>
  <c r="G319"/>
  <c r="G320" s="1"/>
  <c r="G315"/>
  <c r="G316" s="1"/>
  <c r="G311"/>
  <c r="G312" s="1"/>
  <c r="G307"/>
  <c r="G309" s="1"/>
  <c r="G308"/>
  <c r="E24"/>
  <c r="F24"/>
  <c r="E30"/>
  <c r="F30"/>
  <c r="E35"/>
  <c r="F35"/>
  <c r="E41"/>
  <c r="F41"/>
  <c r="E47"/>
  <c r="F47"/>
  <c r="F48" s="1"/>
  <c r="F49" s="1"/>
  <c r="F50" s="1"/>
  <c r="F51" s="1"/>
  <c r="E48"/>
  <c r="E49" s="1"/>
  <c r="E50" s="1"/>
  <c r="E51" s="1"/>
  <c r="E61"/>
  <c r="F61"/>
  <c r="E67"/>
  <c r="E73"/>
  <c r="F73"/>
  <c r="E79"/>
  <c r="F79"/>
  <c r="E85"/>
  <c r="F85"/>
  <c r="E91"/>
  <c r="F91"/>
  <c r="E97"/>
  <c r="F97"/>
  <c r="E103"/>
  <c r="E117" s="1"/>
  <c r="F103"/>
  <c r="F117" s="1"/>
  <c r="E110"/>
  <c r="F110"/>
  <c r="E116"/>
  <c r="F116"/>
  <c r="E124"/>
  <c r="F124"/>
  <c r="E130"/>
  <c r="F130"/>
  <c r="E136"/>
  <c r="F136"/>
  <c r="E142"/>
  <c r="F142"/>
  <c r="E148"/>
  <c r="F148"/>
  <c r="E154"/>
  <c r="F154"/>
  <c r="E159"/>
  <c r="E167"/>
  <c r="F167"/>
  <c r="E173"/>
  <c r="F173"/>
  <c r="E179"/>
  <c r="E185" s="1"/>
  <c r="F179"/>
  <c r="G181"/>
  <c r="G182"/>
  <c r="G183"/>
  <c r="E192"/>
  <c r="F192"/>
  <c r="E198"/>
  <c r="F198"/>
  <c r="E204"/>
  <c r="F204"/>
  <c r="E210"/>
  <c r="F210"/>
  <c r="E215"/>
  <c r="F215"/>
  <c r="E221"/>
  <c r="E234" s="1"/>
  <c r="F221"/>
  <c r="F234" s="1"/>
  <c r="E227"/>
  <c r="F227"/>
  <c r="E233"/>
  <c r="F233"/>
  <c r="E240"/>
  <c r="E241" s="1"/>
  <c r="F240"/>
  <c r="F241" s="1"/>
  <c r="E247"/>
  <c r="F247"/>
  <c r="E248"/>
  <c r="F248"/>
  <c r="E255"/>
  <c r="E256" s="1"/>
  <c r="F255"/>
  <c r="F256" s="1"/>
  <c r="E261"/>
  <c r="E262" s="1"/>
  <c r="E263" s="1"/>
  <c r="F261"/>
  <c r="F262" s="1"/>
  <c r="F263" s="1"/>
  <c r="G270"/>
  <c r="G273"/>
  <c r="G277" s="1"/>
  <c r="G278" s="1"/>
  <c r="G279" s="1"/>
  <c r="G276"/>
  <c r="G285"/>
  <c r="G286"/>
  <c r="G287"/>
  <c r="G291"/>
  <c r="G292"/>
  <c r="G293"/>
  <c r="E309"/>
  <c r="F309"/>
  <c r="E312"/>
  <c r="F312"/>
  <c r="E316"/>
  <c r="F316"/>
  <c r="E320"/>
  <c r="F320"/>
  <c r="F321" s="1"/>
  <c r="F322" s="1"/>
  <c r="F323" s="1"/>
  <c r="F324" s="1"/>
  <c r="E321"/>
  <c r="E322" s="1"/>
  <c r="E323" s="1"/>
  <c r="E324" s="1"/>
  <c r="E331"/>
  <c r="E332" s="1"/>
  <c r="E333" s="1"/>
  <c r="F331"/>
  <c r="F332"/>
  <c r="F333" s="1"/>
  <c r="E340"/>
  <c r="F340"/>
  <c r="E344"/>
  <c r="E346" s="1"/>
  <c r="F344"/>
  <c r="F346" s="1"/>
  <c r="E355"/>
  <c r="F355"/>
  <c r="F356" s="1"/>
  <c r="F357" s="1"/>
  <c r="E356"/>
  <c r="E357" s="1"/>
  <c r="G41" i="3"/>
  <c r="G7" i="40"/>
  <c r="G93"/>
  <c r="G94"/>
  <c r="G95" s="1"/>
  <c r="G70"/>
  <c r="G71"/>
  <c r="G72"/>
  <c r="G73"/>
  <c r="G63"/>
  <c r="G64"/>
  <c r="G65"/>
  <c r="G66"/>
  <c r="G56"/>
  <c r="G57"/>
  <c r="G58"/>
  <c r="G59"/>
  <c r="G60" s="1"/>
  <c r="G49"/>
  <c r="G50"/>
  <c r="G51"/>
  <c r="G52"/>
  <c r="G42"/>
  <c r="G43"/>
  <c r="G44"/>
  <c r="G46" s="1"/>
  <c r="G45"/>
  <c r="G83"/>
  <c r="G84"/>
  <c r="G85"/>
  <c r="G86"/>
  <c r="G76"/>
  <c r="G77"/>
  <c r="G78"/>
  <c r="G80" s="1"/>
  <c r="G79"/>
  <c r="G24"/>
  <c r="G27"/>
  <c r="G34" s="1"/>
  <c r="G35" s="1"/>
  <c r="G36" s="1"/>
  <c r="G30"/>
  <c r="G33"/>
  <c r="G162"/>
  <c r="G165"/>
  <c r="G167"/>
  <c r="G169"/>
  <c r="G171"/>
  <c r="G173"/>
  <c r="G175"/>
  <c r="G177"/>
  <c r="G179"/>
  <c r="G181"/>
  <c r="G183"/>
  <c r="G185"/>
  <c r="G155"/>
  <c r="G157" s="1"/>
  <c r="G158" s="1"/>
  <c r="G156"/>
  <c r="G113"/>
  <c r="G114"/>
  <c r="G109"/>
  <c r="G110" s="1"/>
  <c r="G121"/>
  <c r="G122"/>
  <c r="G123"/>
  <c r="G124"/>
  <c r="G128"/>
  <c r="G129"/>
  <c r="G130"/>
  <c r="G134"/>
  <c r="G135"/>
  <c r="G139"/>
  <c r="G140"/>
  <c r="G141" s="1"/>
  <c r="G145"/>
  <c r="G146" s="1"/>
  <c r="E34"/>
  <c r="E35" s="1"/>
  <c r="E36" s="1"/>
  <c r="F34"/>
  <c r="F35" s="1"/>
  <c r="F36" s="1"/>
  <c r="E46"/>
  <c r="F46"/>
  <c r="E53"/>
  <c r="F53"/>
  <c r="E60"/>
  <c r="F60"/>
  <c r="E67"/>
  <c r="F67"/>
  <c r="E74"/>
  <c r="F74"/>
  <c r="E80"/>
  <c r="F80"/>
  <c r="E87"/>
  <c r="F87"/>
  <c r="E88"/>
  <c r="E89" s="1"/>
  <c r="E94"/>
  <c r="E95" s="1"/>
  <c r="F94"/>
  <c r="F95"/>
  <c r="E110"/>
  <c r="F110"/>
  <c r="E115"/>
  <c r="F115"/>
  <c r="F116"/>
  <c r="E125"/>
  <c r="F125"/>
  <c r="E131"/>
  <c r="F131"/>
  <c r="E136"/>
  <c r="F136"/>
  <c r="E141"/>
  <c r="F141"/>
  <c r="E142"/>
  <c r="E146"/>
  <c r="F146"/>
  <c r="E148"/>
  <c r="E157"/>
  <c r="E158" s="1"/>
  <c r="F157"/>
  <c r="F158"/>
  <c r="C177"/>
  <c r="C179" s="1"/>
  <c r="C181" s="1"/>
  <c r="C183" s="1"/>
  <c r="E186"/>
  <c r="F186"/>
  <c r="F197"/>
  <c r="G6" i="39"/>
  <c r="F9"/>
  <c r="G19"/>
  <c r="G23" s="1"/>
  <c r="G24" s="1"/>
  <c r="G25" s="1"/>
  <c r="G26" s="1"/>
  <c r="G27" s="1"/>
  <c r="E8" s="1"/>
  <c r="G20"/>
  <c r="G21"/>
  <c r="G22"/>
  <c r="E23"/>
  <c r="E24" s="1"/>
  <c r="E25" s="1"/>
  <c r="E26" s="1"/>
  <c r="E27" s="1"/>
  <c r="F23"/>
  <c r="F24" s="1"/>
  <c r="F25" s="1"/>
  <c r="F26" s="1"/>
  <c r="G7" i="38"/>
  <c r="G22"/>
  <c r="G23"/>
  <c r="G24"/>
  <c r="E25"/>
  <c r="F25"/>
  <c r="G28"/>
  <c r="G29"/>
  <c r="E30"/>
  <c r="F30"/>
  <c r="E31"/>
  <c r="E32" s="1"/>
  <c r="G37"/>
  <c r="E38"/>
  <c r="F38"/>
  <c r="G38"/>
  <c r="G41"/>
  <c r="E42"/>
  <c r="F42"/>
  <c r="G42"/>
  <c r="G45"/>
  <c r="E46"/>
  <c r="F46"/>
  <c r="G46"/>
  <c r="G58"/>
  <c r="G59"/>
  <c r="E60"/>
  <c r="E61" s="1"/>
  <c r="F60"/>
  <c r="F61" s="1"/>
  <c r="G60"/>
  <c r="G61" s="1"/>
  <c r="G66"/>
  <c r="G67" s="1"/>
  <c r="G68" s="1"/>
  <c r="E67"/>
  <c r="F67"/>
  <c r="F68" s="1"/>
  <c r="F69" s="1"/>
  <c r="F70" s="1"/>
  <c r="F71" s="1"/>
  <c r="E68"/>
  <c r="E38" i="3"/>
  <c r="G7" i="37"/>
  <c r="F10"/>
  <c r="E19"/>
  <c r="G19"/>
  <c r="G20"/>
  <c r="G21"/>
  <c r="E22"/>
  <c r="F22"/>
  <c r="F23" s="1"/>
  <c r="E23"/>
  <c r="E24"/>
  <c r="E25" s="1"/>
  <c r="E26" s="1"/>
  <c r="G7" i="36"/>
  <c r="G58"/>
  <c r="G60" s="1"/>
  <c r="G59"/>
  <c r="G53"/>
  <c r="G55" s="1"/>
  <c r="G54"/>
  <c r="G48"/>
  <c r="G49"/>
  <c r="G50" s="1"/>
  <c r="G42"/>
  <c r="G43"/>
  <c r="G44"/>
  <c r="G63"/>
  <c r="G64" s="1"/>
  <c r="G33"/>
  <c r="G34" s="1"/>
  <c r="G29"/>
  <c r="G30"/>
  <c r="G26"/>
  <c r="G22"/>
  <c r="G23" s="1"/>
  <c r="G90"/>
  <c r="G87"/>
  <c r="G84"/>
  <c r="G81"/>
  <c r="G95"/>
  <c r="G76"/>
  <c r="G77" s="1"/>
  <c r="G93"/>
  <c r="E23"/>
  <c r="F23"/>
  <c r="E30"/>
  <c r="F30"/>
  <c r="E34"/>
  <c r="E35" s="1"/>
  <c r="E36" s="1"/>
  <c r="E37" s="1"/>
  <c r="F34"/>
  <c r="F35" s="1"/>
  <c r="F36" s="1"/>
  <c r="F37" s="1"/>
  <c r="E45"/>
  <c r="F45"/>
  <c r="E50"/>
  <c r="F50"/>
  <c r="E55"/>
  <c r="E65" s="1"/>
  <c r="E66" s="1"/>
  <c r="F55"/>
  <c r="E60"/>
  <c r="F60"/>
  <c r="E64"/>
  <c r="F64"/>
  <c r="E77"/>
  <c r="E96" s="1"/>
  <c r="F77"/>
  <c r="F96" s="1"/>
  <c r="F97" s="1"/>
  <c r="F98" s="1"/>
  <c r="F99" s="1"/>
  <c r="E97"/>
  <c r="E98" s="1"/>
  <c r="E99" s="1"/>
  <c r="E36" i="3"/>
  <c r="G7" i="35"/>
  <c r="G19"/>
  <c r="G20" s="1"/>
  <c r="G21" s="1"/>
  <c r="E20"/>
  <c r="E21" s="1"/>
  <c r="F20"/>
  <c r="F21" s="1"/>
  <c r="G24"/>
  <c r="G25" s="1"/>
  <c r="G26" s="1"/>
  <c r="E25"/>
  <c r="E26" s="1"/>
  <c r="F25"/>
  <c r="F26"/>
  <c r="G30"/>
  <c r="E31"/>
  <c r="E32" s="1"/>
  <c r="F31"/>
  <c r="F32" s="1"/>
  <c r="G31"/>
  <c r="G32" s="1"/>
  <c r="G33" s="1"/>
  <c r="G34" s="1"/>
  <c r="E9" s="1"/>
  <c r="G44"/>
  <c r="G45" s="1"/>
  <c r="G46" s="1"/>
  <c r="E45"/>
  <c r="E46" s="1"/>
  <c r="E47" s="1"/>
  <c r="E48" s="1"/>
  <c r="E49" s="1"/>
  <c r="F45"/>
  <c r="F46" s="1"/>
  <c r="F47" s="1"/>
  <c r="F48" s="1"/>
  <c r="F49" s="1"/>
  <c r="G47"/>
  <c r="G48" s="1"/>
  <c r="G49" s="1"/>
  <c r="G7" i="34"/>
  <c r="F10"/>
  <c r="G19"/>
  <c r="G20" s="1"/>
  <c r="G21" s="1"/>
  <c r="E20"/>
  <c r="E21" s="1"/>
  <c r="E22" s="1"/>
  <c r="F20"/>
  <c r="F21" s="1"/>
  <c r="F22" s="1"/>
  <c r="G22"/>
  <c r="G27"/>
  <c r="G28"/>
  <c r="G29"/>
  <c r="E30"/>
  <c r="F30"/>
  <c r="G34"/>
  <c r="G37" s="1"/>
  <c r="G35"/>
  <c r="G36"/>
  <c r="E37"/>
  <c r="F37"/>
  <c r="F44" s="1"/>
  <c r="F45" s="1"/>
  <c r="F46" s="1"/>
  <c r="G40"/>
  <c r="G41"/>
  <c r="G42"/>
  <c r="E43"/>
  <c r="E44" s="1"/>
  <c r="E45" s="1"/>
  <c r="E46" s="1"/>
  <c r="F43"/>
  <c r="G8" i="33"/>
  <c r="G21"/>
  <c r="G22"/>
  <c r="G23" s="1"/>
  <c r="G24" s="1"/>
  <c r="G25" s="1"/>
  <c r="E23"/>
  <c r="E24" s="1"/>
  <c r="E25" s="1"/>
  <c r="F23"/>
  <c r="F24"/>
  <c r="F25" s="1"/>
  <c r="F36" s="1"/>
  <c r="G30"/>
  <c r="E31"/>
  <c r="G31"/>
  <c r="G33" s="1"/>
  <c r="G34" s="1"/>
  <c r="G35" s="1"/>
  <c r="G32"/>
  <c r="F33"/>
  <c r="F35"/>
  <c r="G43"/>
  <c r="E44"/>
  <c r="F44"/>
  <c r="F45" s="1"/>
  <c r="G44"/>
  <c r="G45" s="1"/>
  <c r="E45"/>
  <c r="E46"/>
  <c r="E47" s="1"/>
  <c r="F46"/>
  <c r="G46"/>
  <c r="G47" s="1"/>
  <c r="F10" s="1"/>
  <c r="F47"/>
  <c r="G6" i="32"/>
  <c r="F9"/>
  <c r="G18"/>
  <c r="G19" s="1"/>
  <c r="G20" s="1"/>
  <c r="G21" s="1"/>
  <c r="G22" s="1"/>
  <c r="G23" s="1"/>
  <c r="E19"/>
  <c r="F19"/>
  <c r="E20"/>
  <c r="E21" s="1"/>
  <c r="E22" s="1"/>
  <c r="E23" s="1"/>
  <c r="F20"/>
  <c r="F21" s="1"/>
  <c r="F22" s="1"/>
  <c r="F23" s="1"/>
  <c r="G7" i="31"/>
  <c r="F9"/>
  <c r="F10" s="1"/>
  <c r="G20"/>
  <c r="G21" s="1"/>
  <c r="E21"/>
  <c r="E27" s="1"/>
  <c r="E28" s="1"/>
  <c r="F21"/>
  <c r="G24"/>
  <c r="G25"/>
  <c r="E26"/>
  <c r="F26"/>
  <c r="F27" s="1"/>
  <c r="F28" s="1"/>
  <c r="G33"/>
  <c r="G34" s="1"/>
  <c r="G35" s="1"/>
  <c r="G36" s="1"/>
  <c r="E34"/>
  <c r="F34"/>
  <c r="F35" s="1"/>
  <c r="F36" s="1"/>
  <c r="F37" s="1"/>
  <c r="E35"/>
  <c r="E36" s="1"/>
  <c r="E37" s="1"/>
  <c r="E38" s="1"/>
  <c r="F38"/>
  <c r="G7" i="30"/>
  <c r="F10"/>
  <c r="G20"/>
  <c r="G21"/>
  <c r="G22"/>
  <c r="G23"/>
  <c r="E24"/>
  <c r="E25" s="1"/>
  <c r="F24"/>
  <c r="F25"/>
  <c r="F32" s="1"/>
  <c r="F33" s="1"/>
  <c r="F34" s="1"/>
  <c r="F35" s="1"/>
  <c r="G29"/>
  <c r="G30" s="1"/>
  <c r="G31" s="1"/>
  <c r="E30"/>
  <c r="F30"/>
  <c r="F31" s="1"/>
  <c r="E31"/>
  <c r="E32" s="1"/>
  <c r="E33" s="1"/>
  <c r="E34" s="1"/>
  <c r="E35" s="1"/>
  <c r="F30" i="3" s="1"/>
  <c r="G7" i="29"/>
  <c r="G8"/>
  <c r="F12"/>
  <c r="F13"/>
  <c r="G24"/>
  <c r="E25"/>
  <c r="F25"/>
  <c r="G25"/>
  <c r="G28"/>
  <c r="G29"/>
  <c r="G30" s="1"/>
  <c r="E30"/>
  <c r="F30"/>
  <c r="G35"/>
  <c r="G36"/>
  <c r="F37"/>
  <c r="F38" s="1"/>
  <c r="F39" s="1"/>
  <c r="E38"/>
  <c r="E39"/>
  <c r="G43"/>
  <c r="G44"/>
  <c r="E45"/>
  <c r="F45"/>
  <c r="F46" s="1"/>
  <c r="E46"/>
  <c r="E50"/>
  <c r="F50"/>
  <c r="G50"/>
  <c r="E11" s="1"/>
  <c r="E13" s="1"/>
  <c r="G7" i="28"/>
  <c r="F10"/>
  <c r="G21"/>
  <c r="G22" s="1"/>
  <c r="E22"/>
  <c r="E23" s="1"/>
  <c r="F22"/>
  <c r="E24"/>
  <c r="E25" s="1"/>
  <c r="G32"/>
  <c r="E33"/>
  <c r="E34" s="1"/>
  <c r="E35" s="1"/>
  <c r="E36" s="1"/>
  <c r="F33"/>
  <c r="G33"/>
  <c r="G34" s="1"/>
  <c r="G35" s="1"/>
  <c r="G36" s="1"/>
  <c r="F34"/>
  <c r="F35" s="1"/>
  <c r="F36" s="1"/>
  <c r="G8" i="27"/>
  <c r="G39"/>
  <c r="G40" s="1"/>
  <c r="G35"/>
  <c r="G36" s="1"/>
  <c r="G31"/>
  <c r="G32" s="1"/>
  <c r="G62"/>
  <c r="G63" s="1"/>
  <c r="G64" s="1"/>
  <c r="G65" s="1"/>
  <c r="G57"/>
  <c r="G58"/>
  <c r="G21"/>
  <c r="G22"/>
  <c r="G23"/>
  <c r="G49"/>
  <c r="G50"/>
  <c r="G78"/>
  <c r="G79" s="1"/>
  <c r="G80"/>
  <c r="G81" s="1"/>
  <c r="G82" s="1"/>
  <c r="G83" s="1"/>
  <c r="E24"/>
  <c r="E25" s="1"/>
  <c r="E26" s="1"/>
  <c r="F24"/>
  <c r="F25" s="1"/>
  <c r="F26" s="1"/>
  <c r="E32"/>
  <c r="F32"/>
  <c r="E36"/>
  <c r="F36"/>
  <c r="E40"/>
  <c r="F40"/>
  <c r="F41" s="1"/>
  <c r="F43" s="1"/>
  <c r="E51"/>
  <c r="F51"/>
  <c r="F52" s="1"/>
  <c r="F53" s="1"/>
  <c r="E52"/>
  <c r="E53" s="1"/>
  <c r="E58"/>
  <c r="F58"/>
  <c r="E63"/>
  <c r="F63"/>
  <c r="F64" s="1"/>
  <c r="F65" s="1"/>
  <c r="E64"/>
  <c r="E65" s="1"/>
  <c r="E79"/>
  <c r="E80" s="1"/>
  <c r="E81" s="1"/>
  <c r="E82" s="1"/>
  <c r="E83" s="1"/>
  <c r="F79"/>
  <c r="F80" s="1"/>
  <c r="F81" s="1"/>
  <c r="F82" s="1"/>
  <c r="F83" s="1"/>
  <c r="G27" i="3"/>
  <c r="G7" i="26"/>
  <c r="G20"/>
  <c r="G21"/>
  <c r="G22"/>
  <c r="E23"/>
  <c r="F23"/>
  <c r="F24" s="1"/>
  <c r="E24"/>
  <c r="G29"/>
  <c r="G30"/>
  <c r="G31"/>
  <c r="G32"/>
  <c r="G35" s="1"/>
  <c r="G36" s="1"/>
  <c r="G33"/>
  <c r="G34"/>
  <c r="E35"/>
  <c r="E36" s="1"/>
  <c r="E37" s="1"/>
  <c r="E38" s="1"/>
  <c r="F35"/>
  <c r="F36" s="1"/>
  <c r="F37" s="1"/>
  <c r="F38" s="1"/>
  <c r="F52" s="1"/>
  <c r="H26" i="3" s="1"/>
  <c r="G46" i="26"/>
  <c r="E47"/>
  <c r="E48" s="1"/>
  <c r="F47"/>
  <c r="F50" s="1"/>
  <c r="F51" s="1"/>
  <c r="G47"/>
  <c r="G48" s="1"/>
  <c r="G49" s="1"/>
  <c r="G50" s="1"/>
  <c r="G51" s="1"/>
  <c r="F9" s="1"/>
  <c r="F48"/>
  <c r="F49" s="1"/>
  <c r="E49"/>
  <c r="E50"/>
  <c r="E51" s="1"/>
  <c r="G7" i="25"/>
  <c r="G8"/>
  <c r="G11"/>
  <c r="F12"/>
  <c r="E13"/>
  <c r="F13"/>
  <c r="G13"/>
  <c r="G23"/>
  <c r="G24" s="1"/>
  <c r="G25" s="1"/>
  <c r="G26" s="1"/>
  <c r="G27" s="1"/>
  <c r="G28" s="1"/>
  <c r="E10" s="1"/>
  <c r="E24"/>
  <c r="F24"/>
  <c r="F25" s="1"/>
  <c r="E25"/>
  <c r="E26" s="1"/>
  <c r="E27" s="1"/>
  <c r="E28" s="1"/>
  <c r="F26"/>
  <c r="F27" s="1"/>
  <c r="F28" s="1"/>
  <c r="G8" i="24"/>
  <c r="G68"/>
  <c r="G69" s="1"/>
  <c r="G70" s="1"/>
  <c r="G71" s="1"/>
  <c r="G73" s="1"/>
  <c r="G74" s="1"/>
  <c r="G53"/>
  <c r="G54"/>
  <c r="G55"/>
  <c r="G56"/>
  <c r="G46"/>
  <c r="G47"/>
  <c r="G48"/>
  <c r="G49"/>
  <c r="G39"/>
  <c r="G40"/>
  <c r="G43" s="1"/>
  <c r="G41"/>
  <c r="G42"/>
  <c r="G32"/>
  <c r="G33"/>
  <c r="G34"/>
  <c r="G35"/>
  <c r="G23"/>
  <c r="G24"/>
  <c r="G29" s="1"/>
  <c r="G25"/>
  <c r="G26"/>
  <c r="G27"/>
  <c r="G28"/>
  <c r="F11"/>
  <c r="E29"/>
  <c r="F29"/>
  <c r="E36"/>
  <c r="F36"/>
  <c r="E43"/>
  <c r="F43"/>
  <c r="E50"/>
  <c r="F50"/>
  <c r="E57"/>
  <c r="F57"/>
  <c r="F58" s="1"/>
  <c r="F59" s="1"/>
  <c r="F60" s="1"/>
  <c r="F61" s="1"/>
  <c r="E69"/>
  <c r="E70" s="1"/>
  <c r="E71" s="1"/>
  <c r="E73" s="1"/>
  <c r="E74" s="1"/>
  <c r="F69"/>
  <c r="F70"/>
  <c r="F71" s="1"/>
  <c r="F73" s="1"/>
  <c r="F74" s="1"/>
  <c r="G7" i="23"/>
  <c r="F10"/>
  <c r="G21"/>
  <c r="G24" s="1"/>
  <c r="G25" s="1"/>
  <c r="G26" s="1"/>
  <c r="G27" s="1"/>
  <c r="G22"/>
  <c r="G23"/>
  <c r="E24"/>
  <c r="E25" s="1"/>
  <c r="E26" s="1"/>
  <c r="E27" s="1"/>
  <c r="E28" s="1"/>
  <c r="E29" s="1"/>
  <c r="F24"/>
  <c r="F25" s="1"/>
  <c r="F26" s="1"/>
  <c r="F27" s="1"/>
  <c r="F28" s="1"/>
  <c r="F29" s="1"/>
  <c r="G28"/>
  <c r="G29" s="1"/>
  <c r="E9" s="1"/>
  <c r="G8" i="22"/>
  <c r="F11"/>
  <c r="G21"/>
  <c r="G22" s="1"/>
  <c r="G23" s="1"/>
  <c r="G24" s="1"/>
  <c r="E22"/>
  <c r="E23" s="1"/>
  <c r="E24" s="1"/>
  <c r="F22"/>
  <c r="F23" s="1"/>
  <c r="F24" s="1"/>
  <c r="G29"/>
  <c r="G30"/>
  <c r="G31" s="1"/>
  <c r="E31"/>
  <c r="F31"/>
  <c r="E32"/>
  <c r="F32"/>
  <c r="G36"/>
  <c r="G37" s="1"/>
  <c r="G38" s="1"/>
  <c r="E37"/>
  <c r="F37"/>
  <c r="F38" s="1"/>
  <c r="E38"/>
  <c r="G42"/>
  <c r="E43"/>
  <c r="E44" s="1"/>
  <c r="F43"/>
  <c r="F44" s="1"/>
  <c r="G43"/>
  <c r="G44" s="1"/>
  <c r="G7" i="21"/>
  <c r="G85"/>
  <c r="G86"/>
  <c r="G87" s="1"/>
  <c r="G88" s="1"/>
  <c r="G71"/>
  <c r="G75" s="1"/>
  <c r="G72"/>
  <c r="G73"/>
  <c r="G74"/>
  <c r="G65"/>
  <c r="G66"/>
  <c r="G67"/>
  <c r="G68" s="1"/>
  <c r="G58"/>
  <c r="G59" s="1"/>
  <c r="G60" s="1"/>
  <c r="G50"/>
  <c r="G51"/>
  <c r="G46"/>
  <c r="G47" s="1"/>
  <c r="G42"/>
  <c r="G43"/>
  <c r="G37"/>
  <c r="G38"/>
  <c r="G30"/>
  <c r="G31"/>
  <c r="G34" s="1"/>
  <c r="G32"/>
  <c r="G33"/>
  <c r="G20"/>
  <c r="G21"/>
  <c r="G22"/>
  <c r="G23"/>
  <c r="G95"/>
  <c r="G96"/>
  <c r="G97" s="1"/>
  <c r="G98" s="1"/>
  <c r="F9" s="1"/>
  <c r="E24"/>
  <c r="E25" s="1"/>
  <c r="F24"/>
  <c r="F25"/>
  <c r="E34"/>
  <c r="F34"/>
  <c r="E39"/>
  <c r="F39"/>
  <c r="E43"/>
  <c r="F43"/>
  <c r="E47"/>
  <c r="F47"/>
  <c r="E51"/>
  <c r="E53" s="1"/>
  <c r="E54" s="1"/>
  <c r="F51"/>
  <c r="E59"/>
  <c r="F59"/>
  <c r="F60" s="1"/>
  <c r="E60"/>
  <c r="E68"/>
  <c r="F68"/>
  <c r="E75"/>
  <c r="E77" s="1"/>
  <c r="E78" s="1"/>
  <c r="F75"/>
  <c r="F77" s="1"/>
  <c r="F78" s="1"/>
  <c r="E86"/>
  <c r="E87" s="1"/>
  <c r="E88" s="1"/>
  <c r="F86"/>
  <c r="F87" s="1"/>
  <c r="F88" s="1"/>
  <c r="E96"/>
  <c r="E97" s="1"/>
  <c r="E98" s="1"/>
  <c r="F96"/>
  <c r="F97" s="1"/>
  <c r="F98" s="1"/>
  <c r="G8" i="20"/>
  <c r="G134"/>
  <c r="G135"/>
  <c r="G52"/>
  <c r="G53"/>
  <c r="G54"/>
  <c r="G55"/>
  <c r="G45"/>
  <c r="G46"/>
  <c r="G47"/>
  <c r="G48"/>
  <c r="G49"/>
  <c r="G38"/>
  <c r="G39"/>
  <c r="G40"/>
  <c r="G41"/>
  <c r="G31"/>
  <c r="G32"/>
  <c r="G33"/>
  <c r="G34"/>
  <c r="G35" s="1"/>
  <c r="G22"/>
  <c r="G23"/>
  <c r="G24"/>
  <c r="G25"/>
  <c r="G26"/>
  <c r="G27"/>
  <c r="G79"/>
  <c r="G80"/>
  <c r="G75"/>
  <c r="G76" s="1"/>
  <c r="G71"/>
  <c r="G72" s="1"/>
  <c r="G67"/>
  <c r="G68" s="1"/>
  <c r="G63"/>
  <c r="G64" s="1"/>
  <c r="G88"/>
  <c r="G91" s="1"/>
  <c r="G92" s="1"/>
  <c r="G89"/>
  <c r="G90"/>
  <c r="G97"/>
  <c r="G99" s="1"/>
  <c r="G100" s="1"/>
  <c r="G98"/>
  <c r="G113"/>
  <c r="G114" s="1"/>
  <c r="G109"/>
  <c r="G110" s="1"/>
  <c r="G104"/>
  <c r="G105"/>
  <c r="G106"/>
  <c r="G107" s="1"/>
  <c r="F120"/>
  <c r="E120"/>
  <c r="G120"/>
  <c r="G124"/>
  <c r="G125" s="1"/>
  <c r="G126" s="1"/>
  <c r="G146"/>
  <c r="G147"/>
  <c r="G148"/>
  <c r="E28"/>
  <c r="F28"/>
  <c r="E35"/>
  <c r="F35"/>
  <c r="E42"/>
  <c r="F42"/>
  <c r="E49"/>
  <c r="F49"/>
  <c r="E56"/>
  <c r="F56"/>
  <c r="E57"/>
  <c r="E58" s="1"/>
  <c r="E64"/>
  <c r="F64"/>
  <c r="E68"/>
  <c r="F68"/>
  <c r="E72"/>
  <c r="F72"/>
  <c r="E76"/>
  <c r="F76"/>
  <c r="E81"/>
  <c r="F81"/>
  <c r="F82"/>
  <c r="F83" s="1"/>
  <c r="E91"/>
  <c r="E92" s="1"/>
  <c r="F91"/>
  <c r="F92" s="1"/>
  <c r="E99"/>
  <c r="F99"/>
  <c r="F100" s="1"/>
  <c r="E100"/>
  <c r="E107"/>
  <c r="F107"/>
  <c r="E110"/>
  <c r="F110"/>
  <c r="E114"/>
  <c r="F114"/>
  <c r="E115"/>
  <c r="G119"/>
  <c r="E125"/>
  <c r="E126" s="1"/>
  <c r="F125"/>
  <c r="F126" s="1"/>
  <c r="F127" s="1"/>
  <c r="E127"/>
  <c r="E136"/>
  <c r="E137" s="1"/>
  <c r="E138" s="1"/>
  <c r="E139" s="1"/>
  <c r="F136"/>
  <c r="F137" s="1"/>
  <c r="F138" s="1"/>
  <c r="F139"/>
  <c r="E149"/>
  <c r="E150" s="1"/>
  <c r="E151" s="1"/>
  <c r="E152" s="1"/>
  <c r="F149"/>
  <c r="F150" s="1"/>
  <c r="F151" s="1"/>
  <c r="F152" s="1"/>
  <c r="G6" i="19"/>
  <c r="F9"/>
  <c r="G19"/>
  <c r="G20"/>
  <c r="G21"/>
  <c r="G22"/>
  <c r="G23" s="1"/>
  <c r="G24" s="1"/>
  <c r="G25" s="1"/>
  <c r="G26" s="1"/>
  <c r="G27" s="1"/>
  <c r="F23"/>
  <c r="F24" s="1"/>
  <c r="F25" s="1"/>
  <c r="F26" s="1"/>
  <c r="F27" s="1"/>
  <c r="G8" i="18"/>
  <c r="G304"/>
  <c r="G306"/>
  <c r="G292"/>
  <c r="G294" s="1"/>
  <c r="G293"/>
  <c r="G287"/>
  <c r="G288"/>
  <c r="G289" s="1"/>
  <c r="G282"/>
  <c r="G284" s="1"/>
  <c r="G283"/>
  <c r="G277"/>
  <c r="G278"/>
  <c r="G269"/>
  <c r="G270"/>
  <c r="G271"/>
  <c r="G272"/>
  <c r="G273"/>
  <c r="G245"/>
  <c r="G246"/>
  <c r="G247"/>
  <c r="G248"/>
  <c r="G249"/>
  <c r="G238"/>
  <c r="G239"/>
  <c r="G234"/>
  <c r="G235" s="1"/>
  <c r="G228"/>
  <c r="G229"/>
  <c r="G230" s="1"/>
  <c r="G224"/>
  <c r="G225"/>
  <c r="G219"/>
  <c r="G220"/>
  <c r="G213"/>
  <c r="G214"/>
  <c r="G217" s="1"/>
  <c r="G215"/>
  <c r="G216"/>
  <c r="G206"/>
  <c r="G207"/>
  <c r="G208" s="1"/>
  <c r="G201"/>
  <c r="G202"/>
  <c r="G197"/>
  <c r="G198" s="1"/>
  <c r="G186"/>
  <c r="G189" s="1"/>
  <c r="G187"/>
  <c r="G188"/>
  <c r="G192"/>
  <c r="G194" s="1"/>
  <c r="G193"/>
  <c r="G254"/>
  <c r="G255"/>
  <c r="G258" s="1"/>
  <c r="G264" s="1"/>
  <c r="G256"/>
  <c r="G257"/>
  <c r="G262"/>
  <c r="G263" s="1"/>
  <c r="G170"/>
  <c r="G171" s="1"/>
  <c r="G174"/>
  <c r="G175"/>
  <c r="G176"/>
  <c r="G177"/>
  <c r="G160"/>
  <c r="G161"/>
  <c r="G162"/>
  <c r="G156"/>
  <c r="G157" s="1"/>
  <c r="G150"/>
  <c r="G151"/>
  <c r="G152"/>
  <c r="G145"/>
  <c r="G146"/>
  <c r="G147"/>
  <c r="G138"/>
  <c r="G139"/>
  <c r="G134"/>
  <c r="G135" s="1"/>
  <c r="G130"/>
  <c r="G131" s="1"/>
  <c r="G125"/>
  <c r="G127" s="1"/>
  <c r="G126"/>
  <c r="G116"/>
  <c r="G113"/>
  <c r="G111"/>
  <c r="G108"/>
  <c r="G102"/>
  <c r="G103"/>
  <c r="G105" s="1"/>
  <c r="G104"/>
  <c r="G97"/>
  <c r="G98"/>
  <c r="G93"/>
  <c r="G94" s="1"/>
  <c r="G119"/>
  <c r="G81"/>
  <c r="G82"/>
  <c r="G83"/>
  <c r="G84"/>
  <c r="G85"/>
  <c r="G73"/>
  <c r="G74"/>
  <c r="G75"/>
  <c r="G76"/>
  <c r="G77"/>
  <c r="G65"/>
  <c r="G66"/>
  <c r="G67"/>
  <c r="G68"/>
  <c r="G69"/>
  <c r="G58"/>
  <c r="G59"/>
  <c r="G60"/>
  <c r="G62" s="1"/>
  <c r="G61"/>
  <c r="G51"/>
  <c r="G52"/>
  <c r="G53"/>
  <c r="G46"/>
  <c r="G48" s="1"/>
  <c r="G47"/>
  <c r="G23"/>
  <c r="G29" s="1"/>
  <c r="G24"/>
  <c r="G25"/>
  <c r="G26"/>
  <c r="G27"/>
  <c r="G28"/>
  <c r="G32"/>
  <c r="G35" s="1"/>
  <c r="G33"/>
  <c r="G34"/>
  <c r="G39"/>
  <c r="G40"/>
  <c r="G332"/>
  <c r="G333"/>
  <c r="G334"/>
  <c r="G326"/>
  <c r="G327" s="1"/>
  <c r="G328" s="1"/>
  <c r="G318"/>
  <c r="G319"/>
  <c r="G320" s="1"/>
  <c r="G321" s="1"/>
  <c r="G322" s="1"/>
  <c r="E29"/>
  <c r="F29"/>
  <c r="E35"/>
  <c r="F35"/>
  <c r="F36"/>
  <c r="E41"/>
  <c r="E42" s="1"/>
  <c r="F41"/>
  <c r="F42" s="1"/>
  <c r="E48"/>
  <c r="F48"/>
  <c r="E54"/>
  <c r="F54"/>
  <c r="E62"/>
  <c r="F62"/>
  <c r="E70"/>
  <c r="F70"/>
  <c r="E78"/>
  <c r="F78"/>
  <c r="E86"/>
  <c r="F86"/>
  <c r="E87"/>
  <c r="E88" s="1"/>
  <c r="E94"/>
  <c r="F94"/>
  <c r="E98"/>
  <c r="E99" s="1"/>
  <c r="F98"/>
  <c r="F99" s="1"/>
  <c r="E105"/>
  <c r="F105"/>
  <c r="F120"/>
  <c r="E127"/>
  <c r="F127"/>
  <c r="E131"/>
  <c r="F131"/>
  <c r="E135"/>
  <c r="F135"/>
  <c r="E140"/>
  <c r="E141" s="1"/>
  <c r="F140"/>
  <c r="F141" s="1"/>
  <c r="E148"/>
  <c r="F148"/>
  <c r="E153"/>
  <c r="F153"/>
  <c r="E157"/>
  <c r="F157"/>
  <c r="F164" s="1"/>
  <c r="E163"/>
  <c r="E164" s="1"/>
  <c r="F163"/>
  <c r="E171"/>
  <c r="F171"/>
  <c r="E178"/>
  <c r="F178"/>
  <c r="F179"/>
  <c r="F180" s="1"/>
  <c r="E189"/>
  <c r="F189"/>
  <c r="E194"/>
  <c r="F194"/>
  <c r="E198"/>
  <c r="F198"/>
  <c r="E203"/>
  <c r="F203"/>
  <c r="E208"/>
  <c r="E209" s="1"/>
  <c r="F208"/>
  <c r="E217"/>
  <c r="F217"/>
  <c r="E221"/>
  <c r="F221"/>
  <c r="E225"/>
  <c r="F225"/>
  <c r="E230"/>
  <c r="F230"/>
  <c r="F231"/>
  <c r="E235"/>
  <c r="F235"/>
  <c r="E240"/>
  <c r="F240"/>
  <c r="E250"/>
  <c r="E251" s="1"/>
  <c r="F250"/>
  <c r="F251"/>
  <c r="E258"/>
  <c r="E264" s="1"/>
  <c r="F258"/>
  <c r="F264" s="1"/>
  <c r="E263"/>
  <c r="F263"/>
  <c r="E274"/>
  <c r="F274"/>
  <c r="E279"/>
  <c r="F279"/>
  <c r="E284"/>
  <c r="F284"/>
  <c r="E289"/>
  <c r="F289"/>
  <c r="E294"/>
  <c r="F294"/>
  <c r="E295"/>
  <c r="E296" s="1"/>
  <c r="F295"/>
  <c r="F296" s="1"/>
  <c r="E305"/>
  <c r="F307"/>
  <c r="F308"/>
  <c r="F309" s="1"/>
  <c r="E320"/>
  <c r="E321" s="1"/>
  <c r="E322" s="1"/>
  <c r="F320"/>
  <c r="F321" s="1"/>
  <c r="F322" s="1"/>
  <c r="E327"/>
  <c r="F327"/>
  <c r="F328" s="1"/>
  <c r="E328"/>
  <c r="E335"/>
  <c r="F335"/>
  <c r="F336" s="1"/>
  <c r="E336"/>
  <c r="E337" s="1"/>
  <c r="E338" s="1"/>
  <c r="E339" s="1"/>
  <c r="G6" i="17"/>
  <c r="F9"/>
  <c r="G20"/>
  <c r="G21" s="1"/>
  <c r="E21"/>
  <c r="F21"/>
  <c r="G25"/>
  <c r="G26" s="1"/>
  <c r="E26"/>
  <c r="F26"/>
  <c r="G29"/>
  <c r="G30" s="1"/>
  <c r="E30"/>
  <c r="F30"/>
  <c r="G33"/>
  <c r="G34" s="1"/>
  <c r="E34"/>
  <c r="F34"/>
  <c r="G36"/>
  <c r="G37" s="1"/>
  <c r="E37"/>
  <c r="E38" s="1"/>
  <c r="E39" s="1"/>
  <c r="F37"/>
  <c r="G46"/>
  <c r="G47"/>
  <c r="E48"/>
  <c r="E49" s="1"/>
  <c r="F48"/>
  <c r="G48"/>
  <c r="G49" s="1"/>
  <c r="F49"/>
  <c r="G53"/>
  <c r="G54" s="1"/>
  <c r="E54"/>
  <c r="F54"/>
  <c r="F55" s="1"/>
  <c r="E55"/>
  <c r="G55"/>
  <c r="G8" i="16"/>
  <c r="G253"/>
  <c r="G254" s="1"/>
  <c r="G248"/>
  <c r="G250" s="1"/>
  <c r="G249"/>
  <c r="G242"/>
  <c r="G244" s="1"/>
  <c r="G245" s="1"/>
  <c r="G243"/>
  <c r="G236"/>
  <c r="G237" s="1"/>
  <c r="G222"/>
  <c r="G223"/>
  <c r="G224"/>
  <c r="G225"/>
  <c r="G229"/>
  <c r="G230"/>
  <c r="G231"/>
  <c r="G232"/>
  <c r="G215"/>
  <c r="G216"/>
  <c r="G217"/>
  <c r="G218"/>
  <c r="G210"/>
  <c r="G212" s="1"/>
  <c r="G211"/>
  <c r="G205"/>
  <c r="G206"/>
  <c r="G207"/>
  <c r="G198"/>
  <c r="G199" s="1"/>
  <c r="G192"/>
  <c r="G193"/>
  <c r="G194" s="1"/>
  <c r="G167"/>
  <c r="G168" s="1"/>
  <c r="G163"/>
  <c r="G164" s="1"/>
  <c r="G159"/>
  <c r="G160" s="1"/>
  <c r="G155"/>
  <c r="G156" s="1"/>
  <c r="G148"/>
  <c r="G149"/>
  <c r="G150"/>
  <c r="G151"/>
  <c r="G184"/>
  <c r="G185" s="1"/>
  <c r="G180"/>
  <c r="G181" s="1"/>
  <c r="G176"/>
  <c r="G177" s="1"/>
  <c r="G173"/>
  <c r="G174" s="1"/>
  <c r="G141"/>
  <c r="G139"/>
  <c r="G136"/>
  <c r="G133"/>
  <c r="G128"/>
  <c r="G130" s="1"/>
  <c r="G129"/>
  <c r="G121"/>
  <c r="G122"/>
  <c r="G123" s="1"/>
  <c r="G114"/>
  <c r="G116" s="1"/>
  <c r="G115"/>
  <c r="G109"/>
  <c r="G110"/>
  <c r="G104"/>
  <c r="G105"/>
  <c r="G100"/>
  <c r="G101" s="1"/>
  <c r="G96"/>
  <c r="G97"/>
  <c r="G89"/>
  <c r="G91" s="1"/>
  <c r="G90"/>
  <c r="G85"/>
  <c r="G86"/>
  <c r="G81"/>
  <c r="G82" s="1"/>
  <c r="G77"/>
  <c r="G78"/>
  <c r="G71"/>
  <c r="G72"/>
  <c r="G73"/>
  <c r="G62"/>
  <c r="G63" s="1"/>
  <c r="G64" s="1"/>
  <c r="G56"/>
  <c r="G57" s="1"/>
  <c r="G52"/>
  <c r="G53"/>
  <c r="G48"/>
  <c r="G49" s="1"/>
  <c r="G44"/>
  <c r="G45"/>
  <c r="G36"/>
  <c r="G37" s="1"/>
  <c r="G33"/>
  <c r="G34"/>
  <c r="G29"/>
  <c r="G30" s="1"/>
  <c r="G278"/>
  <c r="G279" s="1"/>
  <c r="G280" s="1"/>
  <c r="G270"/>
  <c r="G271"/>
  <c r="G273"/>
  <c r="G274"/>
  <c r="G263"/>
  <c r="G266" s="1"/>
  <c r="G267" s="1"/>
  <c r="G264"/>
  <c r="G265"/>
  <c r="G20"/>
  <c r="G21" s="1"/>
  <c r="G22"/>
  <c r="G290"/>
  <c r="G291" s="1"/>
  <c r="G292" s="1"/>
  <c r="G293" s="1"/>
  <c r="G294" s="1"/>
  <c r="G295" s="1"/>
  <c r="E21"/>
  <c r="F21"/>
  <c r="E22"/>
  <c r="E30"/>
  <c r="F30"/>
  <c r="E34"/>
  <c r="F34"/>
  <c r="E37"/>
  <c r="E38" s="1"/>
  <c r="E39" s="1"/>
  <c r="F37"/>
  <c r="F38" s="1"/>
  <c r="F39" s="1"/>
  <c r="E45"/>
  <c r="F45"/>
  <c r="E49"/>
  <c r="F49"/>
  <c r="E53"/>
  <c r="F53"/>
  <c r="E57"/>
  <c r="E58" s="1"/>
  <c r="E59" s="1"/>
  <c r="F57"/>
  <c r="E63"/>
  <c r="E64" s="1"/>
  <c r="F63"/>
  <c r="F64" s="1"/>
  <c r="E74"/>
  <c r="F74"/>
  <c r="E78"/>
  <c r="F78"/>
  <c r="E82"/>
  <c r="F82"/>
  <c r="E86"/>
  <c r="F86"/>
  <c r="E91"/>
  <c r="F91"/>
  <c r="E97"/>
  <c r="F97"/>
  <c r="E101"/>
  <c r="F101"/>
  <c r="E105"/>
  <c r="E106" s="1"/>
  <c r="F105"/>
  <c r="F106" s="1"/>
  <c r="E111"/>
  <c r="F111"/>
  <c r="E116"/>
  <c r="E117" s="1"/>
  <c r="F116"/>
  <c r="F117" s="1"/>
  <c r="E122"/>
  <c r="E123" s="1"/>
  <c r="F122"/>
  <c r="F123" s="1"/>
  <c r="E130"/>
  <c r="E142" s="1"/>
  <c r="E143" s="1"/>
  <c r="F130"/>
  <c r="F142"/>
  <c r="F143" s="1"/>
  <c r="E152"/>
  <c r="F152"/>
  <c r="E156"/>
  <c r="F156"/>
  <c r="E160"/>
  <c r="F160"/>
  <c r="E164"/>
  <c r="F164"/>
  <c r="E168"/>
  <c r="E169" s="1"/>
  <c r="E187" s="1"/>
  <c r="F168"/>
  <c r="E174"/>
  <c r="F174"/>
  <c r="E177"/>
  <c r="F177"/>
  <c r="E181"/>
  <c r="F181"/>
  <c r="E185"/>
  <c r="F185"/>
  <c r="E186"/>
  <c r="F186"/>
  <c r="E193"/>
  <c r="E194" s="1"/>
  <c r="F193"/>
  <c r="F194" s="1"/>
  <c r="E199"/>
  <c r="F199"/>
  <c r="E207"/>
  <c r="F207"/>
  <c r="E212"/>
  <c r="F212"/>
  <c r="E219"/>
  <c r="F219"/>
  <c r="E226"/>
  <c r="F226"/>
  <c r="E233"/>
  <c r="F233"/>
  <c r="E237"/>
  <c r="E238" s="1"/>
  <c r="F237"/>
  <c r="F238" s="1"/>
  <c r="E244"/>
  <c r="E245" s="1"/>
  <c r="F244"/>
  <c r="F245" s="1"/>
  <c r="E250"/>
  <c r="F250"/>
  <c r="E254"/>
  <c r="E255" s="1"/>
  <c r="F254"/>
  <c r="F255" s="1"/>
  <c r="E266"/>
  <c r="F266"/>
  <c r="F267" s="1"/>
  <c r="E267"/>
  <c r="E274"/>
  <c r="F274"/>
  <c r="F275" s="1"/>
  <c r="E275"/>
  <c r="E279"/>
  <c r="E280" s="1"/>
  <c r="F279"/>
  <c r="F280" s="1"/>
  <c r="E291"/>
  <c r="F291"/>
  <c r="F292" s="1"/>
  <c r="F293" s="1"/>
  <c r="F294" s="1"/>
  <c r="F295" s="1"/>
  <c r="E292"/>
  <c r="E293" s="1"/>
  <c r="E294" s="1"/>
  <c r="E295" s="1"/>
  <c r="G302"/>
  <c r="G16" i="3"/>
  <c r="G7" i="15"/>
  <c r="F26"/>
  <c r="F32"/>
  <c r="F38"/>
  <c r="F43"/>
  <c r="F49"/>
  <c r="F54"/>
  <c r="F62"/>
  <c r="F63" s="1"/>
  <c r="F68"/>
  <c r="E26"/>
  <c r="E32"/>
  <c r="E38"/>
  <c r="E43"/>
  <c r="E49"/>
  <c r="E54"/>
  <c r="E62"/>
  <c r="E63" s="1"/>
  <c r="E68"/>
  <c r="E69" s="1"/>
  <c r="E78"/>
  <c r="E79" s="1"/>
  <c r="E80" s="1"/>
  <c r="E89"/>
  <c r="E90" s="1"/>
  <c r="E91" s="1"/>
  <c r="F89"/>
  <c r="G89"/>
  <c r="G90" s="1"/>
  <c r="G91" s="1"/>
  <c r="F9" s="1"/>
  <c r="G22"/>
  <c r="G23"/>
  <c r="G24"/>
  <c r="G25"/>
  <c r="G26" s="1"/>
  <c r="G29"/>
  <c r="G30"/>
  <c r="G31"/>
  <c r="G32" s="1"/>
  <c r="G35"/>
  <c r="G36"/>
  <c r="G37"/>
  <c r="G38" s="1"/>
  <c r="G40"/>
  <c r="G41"/>
  <c r="G42"/>
  <c r="G43" s="1"/>
  <c r="G46"/>
  <c r="G47"/>
  <c r="G48"/>
  <c r="G49" s="1"/>
  <c r="G53"/>
  <c r="G54" s="1"/>
  <c r="G58"/>
  <c r="G59"/>
  <c r="G60"/>
  <c r="G61"/>
  <c r="G67"/>
  <c r="G77"/>
  <c r="F79"/>
  <c r="F80"/>
  <c r="G88"/>
  <c r="F90"/>
  <c r="F91" s="1"/>
  <c r="G15" i="3"/>
  <c r="G7" i="14"/>
  <c r="G8"/>
  <c r="G63"/>
  <c r="G64" s="1"/>
  <c r="G65"/>
  <c r="G66" s="1"/>
  <c r="G67" s="1"/>
  <c r="G54"/>
  <c r="G55" s="1"/>
  <c r="G56" s="1"/>
  <c r="G47"/>
  <c r="G48" s="1"/>
  <c r="G43"/>
  <c r="G44" s="1"/>
  <c r="G31"/>
  <c r="G32" s="1"/>
  <c r="G33" s="1"/>
  <c r="G34" s="1"/>
  <c r="G24"/>
  <c r="G25" s="1"/>
  <c r="G26" s="1"/>
  <c r="E11"/>
  <c r="E13" s="1"/>
  <c r="G84"/>
  <c r="G85" s="1"/>
  <c r="G86" s="1"/>
  <c r="G87" s="1"/>
  <c r="G76"/>
  <c r="G77"/>
  <c r="G78" s="1"/>
  <c r="F12"/>
  <c r="E25"/>
  <c r="E26" s="1"/>
  <c r="F25"/>
  <c r="F26" s="1"/>
  <c r="E32"/>
  <c r="E33" s="1"/>
  <c r="E34" s="1"/>
  <c r="F32"/>
  <c r="F33" s="1"/>
  <c r="F34" s="1"/>
  <c r="F39"/>
  <c r="G39" s="1"/>
  <c r="G40" s="1"/>
  <c r="E40"/>
  <c r="E44"/>
  <c r="F44"/>
  <c r="E48"/>
  <c r="E49" s="1"/>
  <c r="E50" s="1"/>
  <c r="F48"/>
  <c r="E55"/>
  <c r="E56" s="1"/>
  <c r="F55"/>
  <c r="F56" s="1"/>
  <c r="E64"/>
  <c r="E65" s="1"/>
  <c r="E66" s="1"/>
  <c r="E67" s="1"/>
  <c r="F64"/>
  <c r="F65"/>
  <c r="F66" s="1"/>
  <c r="F67" s="1"/>
  <c r="E77"/>
  <c r="E78" s="1"/>
  <c r="F77"/>
  <c r="F78"/>
  <c r="E85"/>
  <c r="E86" s="1"/>
  <c r="F85"/>
  <c r="F86" s="1"/>
  <c r="F87" s="1"/>
  <c r="F88" s="1"/>
  <c r="F91" s="1"/>
  <c r="E88"/>
  <c r="E91" s="1"/>
  <c r="E90"/>
  <c r="G7" i="13"/>
  <c r="E9"/>
  <c r="G9" s="1"/>
  <c r="F10"/>
  <c r="G50"/>
  <c r="G7" i="12"/>
  <c r="G9"/>
  <c r="E10"/>
  <c r="G10" s="1"/>
  <c r="F10"/>
  <c r="G72"/>
  <c r="G7" i="11"/>
  <c r="G207"/>
  <c r="G208"/>
  <c r="G209"/>
  <c r="G210"/>
  <c r="G198"/>
  <c r="G199" s="1"/>
  <c r="G200" s="1"/>
  <c r="G188"/>
  <c r="G189"/>
  <c r="G190"/>
  <c r="G191"/>
  <c r="G192"/>
  <c r="G193"/>
  <c r="G177"/>
  <c r="G178"/>
  <c r="G179"/>
  <c r="G180"/>
  <c r="G169"/>
  <c r="G170"/>
  <c r="G171"/>
  <c r="G172"/>
  <c r="G160"/>
  <c r="G161"/>
  <c r="G162"/>
  <c r="G163"/>
  <c r="G164"/>
  <c r="G155"/>
  <c r="G156"/>
  <c r="G157"/>
  <c r="G148"/>
  <c r="G149"/>
  <c r="G150"/>
  <c r="G151"/>
  <c r="G140"/>
  <c r="G141"/>
  <c r="G142"/>
  <c r="G143"/>
  <c r="G144"/>
  <c r="G134"/>
  <c r="G135"/>
  <c r="G136"/>
  <c r="G125"/>
  <c r="G126"/>
  <c r="G127"/>
  <c r="G128"/>
  <c r="G129"/>
  <c r="G130"/>
  <c r="G116"/>
  <c r="G117"/>
  <c r="G118"/>
  <c r="G111"/>
  <c r="G112" s="1"/>
  <c r="G113" s="1"/>
  <c r="G103"/>
  <c r="G105" s="1"/>
  <c r="G104"/>
  <c r="G98"/>
  <c r="G99"/>
  <c r="G95"/>
  <c r="G89"/>
  <c r="G90"/>
  <c r="G91" s="1"/>
  <c r="G83"/>
  <c r="G84" s="1"/>
  <c r="G73"/>
  <c r="G74"/>
  <c r="G75"/>
  <c r="G76"/>
  <c r="G77"/>
  <c r="G67"/>
  <c r="G68"/>
  <c r="G69"/>
  <c r="G70"/>
  <c r="G60"/>
  <c r="G61"/>
  <c r="G62"/>
  <c r="G63"/>
  <c r="G53"/>
  <c r="G54"/>
  <c r="G57" s="1"/>
  <c r="G55"/>
  <c r="G56"/>
  <c r="G45"/>
  <c r="G37"/>
  <c r="G38" s="1"/>
  <c r="G41"/>
  <c r="G42" s="1"/>
  <c r="G31"/>
  <c r="G32" s="1"/>
  <c r="G33" s="1"/>
  <c r="G19"/>
  <c r="G20" s="1"/>
  <c r="G21" s="1"/>
  <c r="G22" s="1"/>
  <c r="G23" s="1"/>
  <c r="G24" s="1"/>
  <c r="G273"/>
  <c r="G274" s="1"/>
  <c r="G275" s="1"/>
  <c r="G276" s="1"/>
  <c r="G263"/>
  <c r="G264"/>
  <c r="G252"/>
  <c r="G253"/>
  <c r="G254"/>
  <c r="G255"/>
  <c r="G246"/>
  <c r="G247"/>
  <c r="G248"/>
  <c r="G259"/>
  <c r="G237"/>
  <c r="G238"/>
  <c r="G232"/>
  <c r="G234" s="1"/>
  <c r="G233"/>
  <c r="G227"/>
  <c r="G228"/>
  <c r="G222"/>
  <c r="G223"/>
  <c r="G224" s="1"/>
  <c r="E20"/>
  <c r="E21" s="1"/>
  <c r="E22" s="1"/>
  <c r="E23" s="1"/>
  <c r="E24" s="1"/>
  <c r="F20"/>
  <c r="F21" s="1"/>
  <c r="F22" s="1"/>
  <c r="F23" s="1"/>
  <c r="F24" s="1"/>
  <c r="E32"/>
  <c r="E33" s="1"/>
  <c r="F32"/>
  <c r="F33" s="1"/>
  <c r="E38"/>
  <c r="F38"/>
  <c r="E42"/>
  <c r="F42"/>
  <c r="E57"/>
  <c r="F57"/>
  <c r="E64"/>
  <c r="F64"/>
  <c r="E71"/>
  <c r="F71"/>
  <c r="E78"/>
  <c r="F78"/>
  <c r="E84"/>
  <c r="F84"/>
  <c r="E91"/>
  <c r="F91"/>
  <c r="F94"/>
  <c r="F96" s="1"/>
  <c r="E96"/>
  <c r="E100"/>
  <c r="F100"/>
  <c r="E105"/>
  <c r="F105"/>
  <c r="E112"/>
  <c r="E113" s="1"/>
  <c r="F112"/>
  <c r="F113"/>
  <c r="E119"/>
  <c r="F119"/>
  <c r="E131"/>
  <c r="F131"/>
  <c r="E137"/>
  <c r="F137"/>
  <c r="E145"/>
  <c r="F145"/>
  <c r="E152"/>
  <c r="F152"/>
  <c r="E158"/>
  <c r="F158"/>
  <c r="E165"/>
  <c r="F165"/>
  <c r="E173"/>
  <c r="E174" s="1"/>
  <c r="F173"/>
  <c r="F174" s="1"/>
  <c r="E181"/>
  <c r="F181"/>
  <c r="E194"/>
  <c r="E195" s="1"/>
  <c r="F194"/>
  <c r="F195" s="1"/>
  <c r="E199"/>
  <c r="E200" s="1"/>
  <c r="F199"/>
  <c r="F200" s="1"/>
  <c r="E211"/>
  <c r="F211"/>
  <c r="F212" s="1"/>
  <c r="F213" s="1"/>
  <c r="E212"/>
  <c r="E213" s="1"/>
  <c r="E224"/>
  <c r="F224"/>
  <c r="E229"/>
  <c r="F229"/>
  <c r="E234"/>
  <c r="F234"/>
  <c r="E239"/>
  <c r="F239"/>
  <c r="F240" s="1"/>
  <c r="F241" s="1"/>
  <c r="E249"/>
  <c r="F249"/>
  <c r="E256"/>
  <c r="F256"/>
  <c r="E260"/>
  <c r="F260"/>
  <c r="G260"/>
  <c r="E265"/>
  <c r="F265"/>
  <c r="E274"/>
  <c r="E275" s="1"/>
  <c r="E276" s="1"/>
  <c r="F274"/>
  <c r="F275" s="1"/>
  <c r="F276" s="1"/>
  <c r="G13" i="3"/>
  <c r="G6" i="10"/>
  <c r="F9"/>
  <c r="G19"/>
  <c r="G20" s="1"/>
  <c r="E20"/>
  <c r="F20"/>
  <c r="G24"/>
  <c r="G25"/>
  <c r="G26" s="1"/>
  <c r="E26"/>
  <c r="F26"/>
  <c r="G30"/>
  <c r="G31" s="1"/>
  <c r="E31"/>
  <c r="F31"/>
  <c r="F32" s="1"/>
  <c r="F33" s="1"/>
  <c r="F34" s="1"/>
  <c r="F35" s="1"/>
  <c r="G7" i="9"/>
  <c r="G19"/>
  <c r="G20"/>
  <c r="G21"/>
  <c r="G22"/>
  <c r="E23"/>
  <c r="E24" s="1"/>
  <c r="F23"/>
  <c r="F24" s="1"/>
  <c r="G28"/>
  <c r="G29"/>
  <c r="E30"/>
  <c r="F30"/>
  <c r="G33"/>
  <c r="G34" s="1"/>
  <c r="E34"/>
  <c r="F34"/>
  <c r="G37"/>
  <c r="G38" s="1"/>
  <c r="E38"/>
  <c r="E39" s="1"/>
  <c r="F38"/>
  <c r="G43"/>
  <c r="G44" s="1"/>
  <c r="E44"/>
  <c r="E45" s="1"/>
  <c r="F44"/>
  <c r="F45" s="1"/>
  <c r="G45"/>
  <c r="G49"/>
  <c r="G50" s="1"/>
  <c r="G51" s="1"/>
  <c r="E50"/>
  <c r="E51" s="1"/>
  <c r="F50"/>
  <c r="F51" s="1"/>
  <c r="G61"/>
  <c r="G62"/>
  <c r="G63"/>
  <c r="G64"/>
  <c r="G65"/>
  <c r="G66"/>
  <c r="E67"/>
  <c r="E68" s="1"/>
  <c r="E69" s="1"/>
  <c r="E70" s="1"/>
  <c r="E71" s="1"/>
  <c r="F67"/>
  <c r="F68" s="1"/>
  <c r="F69" s="1"/>
  <c r="F70" s="1"/>
  <c r="F71" s="1"/>
  <c r="G7" i="8"/>
  <c r="G77"/>
  <c r="G78" s="1"/>
  <c r="G72"/>
  <c r="G73" s="1"/>
  <c r="G66"/>
  <c r="G67"/>
  <c r="G56"/>
  <c r="G57"/>
  <c r="G46"/>
  <c r="G47"/>
  <c r="G41"/>
  <c r="G42"/>
  <c r="G43" s="1"/>
  <c r="G37"/>
  <c r="G38"/>
  <c r="G32"/>
  <c r="G33"/>
  <c r="G27"/>
  <c r="G28"/>
  <c r="G22"/>
  <c r="G24" s="1"/>
  <c r="G23"/>
  <c r="G61"/>
  <c r="G62"/>
  <c r="G51"/>
  <c r="G53" s="1"/>
  <c r="G52"/>
  <c r="F10"/>
  <c r="E24"/>
  <c r="F24"/>
  <c r="E29"/>
  <c r="F29"/>
  <c r="E34"/>
  <c r="F34"/>
  <c r="E39"/>
  <c r="F39"/>
  <c r="E43"/>
  <c r="F43"/>
  <c r="E48"/>
  <c r="F48"/>
  <c r="E53"/>
  <c r="F53"/>
  <c r="E58"/>
  <c r="F58"/>
  <c r="E63"/>
  <c r="F63"/>
  <c r="E68"/>
  <c r="F68"/>
  <c r="F69" s="1"/>
  <c r="E73"/>
  <c r="F73"/>
  <c r="E78"/>
  <c r="F78"/>
  <c r="G7" i="7"/>
  <c r="F31"/>
  <c r="F36" s="1"/>
  <c r="F37" s="1"/>
  <c r="F67" s="1"/>
  <c r="F35"/>
  <c r="E31"/>
  <c r="E36" s="1"/>
  <c r="E37" s="1"/>
  <c r="E35"/>
  <c r="E46"/>
  <c r="E52"/>
  <c r="E57"/>
  <c r="E63"/>
  <c r="E77"/>
  <c r="E78"/>
  <c r="E79" s="1"/>
  <c r="E80" s="1"/>
  <c r="G22"/>
  <c r="G25"/>
  <c r="G28"/>
  <c r="G30"/>
  <c r="G34"/>
  <c r="G35" s="1"/>
  <c r="G43"/>
  <c r="G44"/>
  <c r="G45"/>
  <c r="G46" s="1"/>
  <c r="F46"/>
  <c r="G49"/>
  <c r="G50"/>
  <c r="G51"/>
  <c r="F52"/>
  <c r="G55"/>
  <c r="G56"/>
  <c r="F57"/>
  <c r="G60"/>
  <c r="G61"/>
  <c r="G62"/>
  <c r="F63"/>
  <c r="G76"/>
  <c r="G77" s="1"/>
  <c r="F77"/>
  <c r="E82"/>
  <c r="E83" s="1"/>
  <c r="E84" s="1"/>
  <c r="F83"/>
  <c r="G7" i="6"/>
  <c r="G200"/>
  <c r="G201"/>
  <c r="G196"/>
  <c r="G197" s="1"/>
  <c r="G192"/>
  <c r="G193"/>
  <c r="G174"/>
  <c r="G175"/>
  <c r="G164"/>
  <c r="G154"/>
  <c r="G155"/>
  <c r="G145"/>
  <c r="G146"/>
  <c r="G138"/>
  <c r="G139" s="1"/>
  <c r="G134"/>
  <c r="G135" s="1"/>
  <c r="G130"/>
  <c r="G131" s="1"/>
  <c r="G140" s="1"/>
  <c r="G141" s="1"/>
  <c r="G122"/>
  <c r="G123" s="1"/>
  <c r="G124" s="1"/>
  <c r="G125" s="1"/>
  <c r="G114"/>
  <c r="G116" s="1"/>
  <c r="G115"/>
  <c r="G111"/>
  <c r="G106"/>
  <c r="G107" s="1"/>
  <c r="G102"/>
  <c r="G103" s="1"/>
  <c r="G97"/>
  <c r="G99" s="1"/>
  <c r="G98"/>
  <c r="G92"/>
  <c r="G93"/>
  <c r="G87"/>
  <c r="G88"/>
  <c r="G89"/>
  <c r="G80"/>
  <c r="G81" s="1"/>
  <c r="G74"/>
  <c r="G75"/>
  <c r="G70"/>
  <c r="G71" s="1"/>
  <c r="G65"/>
  <c r="G66"/>
  <c r="G67"/>
  <c r="G61"/>
  <c r="G62" s="1"/>
  <c r="G54"/>
  <c r="G55"/>
  <c r="G58" s="1"/>
  <c r="G56"/>
  <c r="G57"/>
  <c r="G44"/>
  <c r="G47" s="1"/>
  <c r="G45"/>
  <c r="G46"/>
  <c r="G39"/>
  <c r="G40"/>
  <c r="G33"/>
  <c r="G34"/>
  <c r="G35"/>
  <c r="G28"/>
  <c r="G29"/>
  <c r="G30"/>
  <c r="G22"/>
  <c r="G23"/>
  <c r="G25" s="1"/>
  <c r="G24"/>
  <c r="G220"/>
  <c r="G221"/>
  <c r="G222"/>
  <c r="G223"/>
  <c r="G225"/>
  <c r="G211"/>
  <c r="G214" s="1"/>
  <c r="G215" s="1"/>
  <c r="G212"/>
  <c r="G213"/>
  <c r="E25"/>
  <c r="F25"/>
  <c r="E31"/>
  <c r="F31"/>
  <c r="E36"/>
  <c r="F36"/>
  <c r="E41"/>
  <c r="F41"/>
  <c r="E47"/>
  <c r="F47"/>
  <c r="E58"/>
  <c r="F58"/>
  <c r="E62"/>
  <c r="F62"/>
  <c r="E67"/>
  <c r="F67"/>
  <c r="E71"/>
  <c r="F71"/>
  <c r="E76"/>
  <c r="E77" s="1"/>
  <c r="F76"/>
  <c r="E81"/>
  <c r="F81"/>
  <c r="E89"/>
  <c r="F89"/>
  <c r="E94"/>
  <c r="F94"/>
  <c r="E99"/>
  <c r="F99"/>
  <c r="E103"/>
  <c r="F103"/>
  <c r="E107"/>
  <c r="F107"/>
  <c r="F108" s="1"/>
  <c r="E116"/>
  <c r="F116"/>
  <c r="E123"/>
  <c r="E124" s="1"/>
  <c r="E125" s="1"/>
  <c r="F123"/>
  <c r="F124" s="1"/>
  <c r="F125" s="1"/>
  <c r="E131"/>
  <c r="F131"/>
  <c r="E135"/>
  <c r="F135"/>
  <c r="E139"/>
  <c r="F139"/>
  <c r="E140"/>
  <c r="E141" s="1"/>
  <c r="E147"/>
  <c r="F147"/>
  <c r="F148" s="1"/>
  <c r="F149" s="1"/>
  <c r="E148"/>
  <c r="E149" s="1"/>
  <c r="E156"/>
  <c r="E158" s="1"/>
  <c r="E159" s="1"/>
  <c r="E157"/>
  <c r="G157" s="1"/>
  <c r="F158"/>
  <c r="F159" s="1"/>
  <c r="E165"/>
  <c r="G165" s="1"/>
  <c r="E166"/>
  <c r="E167" s="1"/>
  <c r="E168" s="1"/>
  <c r="F166"/>
  <c r="F167" s="1"/>
  <c r="F168" s="1"/>
  <c r="E176"/>
  <c r="F176"/>
  <c r="E177"/>
  <c r="E178" s="1"/>
  <c r="F177"/>
  <c r="F178" s="1"/>
  <c r="G183"/>
  <c r="G184" s="1"/>
  <c r="E184"/>
  <c r="F184"/>
  <c r="G186"/>
  <c r="G187" s="1"/>
  <c r="E187"/>
  <c r="F187"/>
  <c r="E188"/>
  <c r="E193"/>
  <c r="F193"/>
  <c r="E197"/>
  <c r="F197"/>
  <c r="E201"/>
  <c r="F201"/>
  <c r="E214"/>
  <c r="E215" s="1"/>
  <c r="F214"/>
  <c r="F215" s="1"/>
  <c r="E224"/>
  <c r="G224" s="1"/>
  <c r="E226"/>
  <c r="G226" s="1"/>
  <c r="F227"/>
  <c r="F228"/>
  <c r="F229" s="1"/>
  <c r="G6" i="5"/>
  <c r="G21"/>
  <c r="G22"/>
  <c r="G23"/>
  <c r="G24"/>
  <c r="G25"/>
  <c r="E26"/>
  <c r="F26"/>
  <c r="G29"/>
  <c r="G30"/>
  <c r="G31"/>
  <c r="E32"/>
  <c r="F32"/>
  <c r="G35"/>
  <c r="G36"/>
  <c r="G37"/>
  <c r="E38"/>
  <c r="F38"/>
  <c r="G40"/>
  <c r="G41"/>
  <c r="G42"/>
  <c r="E43"/>
  <c r="F43"/>
  <c r="G46"/>
  <c r="G47"/>
  <c r="G48"/>
  <c r="E49"/>
  <c r="F49"/>
  <c r="G55"/>
  <c r="G56" s="1"/>
  <c r="G58" s="1"/>
  <c r="E56"/>
  <c r="E58" s="1"/>
  <c r="F56"/>
  <c r="F58" s="1"/>
  <c r="G63"/>
  <c r="G64"/>
  <c r="E65"/>
  <c r="F65"/>
  <c r="G68"/>
  <c r="E69"/>
  <c r="F69"/>
  <c r="G75"/>
  <c r="G76"/>
  <c r="E77"/>
  <c r="F77"/>
  <c r="G77" s="1"/>
  <c r="G80"/>
  <c r="G81" s="1"/>
  <c r="E81"/>
  <c r="F81"/>
  <c r="G84"/>
  <c r="G85" s="1"/>
  <c r="E85"/>
  <c r="F85"/>
  <c r="G88"/>
  <c r="G89" s="1"/>
  <c r="E89"/>
  <c r="F89"/>
  <c r="G92"/>
  <c r="G93" s="1"/>
  <c r="E93"/>
  <c r="F93"/>
  <c r="F94"/>
  <c r="F95" s="1"/>
  <c r="G100"/>
  <c r="E101"/>
  <c r="F101"/>
  <c r="G101" s="1"/>
  <c r="G104"/>
  <c r="G105" s="1"/>
  <c r="E105"/>
  <c r="E106" s="1"/>
  <c r="F105"/>
  <c r="F106" s="1"/>
  <c r="E107"/>
  <c r="G111"/>
  <c r="E112"/>
  <c r="E113" s="1"/>
  <c r="E114" s="1"/>
  <c r="F112"/>
  <c r="F113" s="1"/>
  <c r="G112"/>
  <c r="G119"/>
  <c r="E120"/>
  <c r="F120"/>
  <c r="G120"/>
  <c r="G122"/>
  <c r="E123"/>
  <c r="G123" s="1"/>
  <c r="G131"/>
  <c r="G132"/>
  <c r="G133"/>
  <c r="G134"/>
  <c r="G135"/>
  <c r="E136"/>
  <c r="F136"/>
  <c r="G140"/>
  <c r="G141"/>
  <c r="G142"/>
  <c r="G143" s="1"/>
  <c r="E143"/>
  <c r="F143"/>
  <c r="G145"/>
  <c r="G148" s="1"/>
  <c r="G146"/>
  <c r="G147"/>
  <c r="E148"/>
  <c r="F148"/>
  <c r="F161" s="1"/>
  <c r="F162" s="1"/>
  <c r="F163" s="1"/>
  <c r="G151"/>
  <c r="G154" s="1"/>
  <c r="G152"/>
  <c r="G153"/>
  <c r="E154"/>
  <c r="F154"/>
  <c r="G157"/>
  <c r="G158"/>
  <c r="G159"/>
  <c r="E160"/>
  <c r="F160"/>
  <c r="G169"/>
  <c r="G170" s="1"/>
  <c r="G171" s="1"/>
  <c r="G172" s="1"/>
  <c r="G173" s="1"/>
  <c r="E170"/>
  <c r="E171" s="1"/>
  <c r="E172" s="1"/>
  <c r="E173" s="1"/>
  <c r="F170"/>
  <c r="F171" s="1"/>
  <c r="F172" s="1"/>
  <c r="F173" s="1"/>
  <c r="G182"/>
  <c r="G183" s="1"/>
  <c r="E183"/>
  <c r="E184" s="1"/>
  <c r="E185" s="1"/>
  <c r="E186" s="1"/>
  <c r="F183"/>
  <c r="F184" s="1"/>
  <c r="F185" s="1"/>
  <c r="F186" s="1"/>
  <c r="G184"/>
  <c r="G185" s="1"/>
  <c r="G186" s="1"/>
  <c r="D7" i="4"/>
  <c r="D8"/>
  <c r="D9"/>
  <c r="D10"/>
  <c r="F10"/>
  <c r="D11"/>
  <c r="D12"/>
  <c r="F12"/>
  <c r="D13"/>
  <c r="D14"/>
  <c r="E14"/>
  <c r="D15"/>
  <c r="F15"/>
  <c r="D16"/>
  <c r="D17"/>
  <c r="D18"/>
  <c r="F18"/>
  <c r="D19"/>
  <c r="D20"/>
  <c r="F20"/>
  <c r="D21"/>
  <c r="D22"/>
  <c r="D23"/>
  <c r="F23"/>
  <c r="D24"/>
  <c r="F24"/>
  <c r="D25"/>
  <c r="F25"/>
  <c r="D26"/>
  <c r="E26"/>
  <c r="F26"/>
  <c r="G26"/>
  <c r="D27"/>
  <c r="F27"/>
  <c r="D28"/>
  <c r="D29"/>
  <c r="D30"/>
  <c r="F30"/>
  <c r="D31"/>
  <c r="F31"/>
  <c r="D32"/>
  <c r="E32"/>
  <c r="F32"/>
  <c r="D33"/>
  <c r="F33"/>
  <c r="D34"/>
  <c r="D35"/>
  <c r="F35"/>
  <c r="D36"/>
  <c r="D37"/>
  <c r="F37"/>
  <c r="D38"/>
  <c r="D39"/>
  <c r="D40"/>
  <c r="F40"/>
  <c r="D41"/>
  <c r="D42"/>
  <c r="F42"/>
  <c r="D43"/>
  <c r="D44"/>
  <c r="D45"/>
  <c r="F45"/>
  <c r="D46"/>
  <c r="F46"/>
  <c r="D47"/>
  <c r="D48"/>
  <c r="D49"/>
  <c r="D50"/>
  <c r="D51"/>
  <c r="F51"/>
  <c r="G55"/>
  <c r="D7" i="3"/>
  <c r="E7"/>
  <c r="G7"/>
  <c r="D8"/>
  <c r="E8"/>
  <c r="D9"/>
  <c r="E9"/>
  <c r="G9"/>
  <c r="D10"/>
  <c r="E10"/>
  <c r="G10"/>
  <c r="H10"/>
  <c r="D11"/>
  <c r="E11"/>
  <c r="G11"/>
  <c r="D12"/>
  <c r="E12"/>
  <c r="F12"/>
  <c r="G12"/>
  <c r="D13"/>
  <c r="E13"/>
  <c r="D14"/>
  <c r="E14"/>
  <c r="G14"/>
  <c r="D15"/>
  <c r="E15"/>
  <c r="D16"/>
  <c r="E16"/>
  <c r="D17"/>
  <c r="E17"/>
  <c r="F17"/>
  <c r="G17"/>
  <c r="D18"/>
  <c r="E18"/>
  <c r="G18"/>
  <c r="D19"/>
  <c r="E19"/>
  <c r="F19"/>
  <c r="G19"/>
  <c r="D20"/>
  <c r="E20"/>
  <c r="G20"/>
  <c r="D21"/>
  <c r="E21"/>
  <c r="G21"/>
  <c r="H21"/>
  <c r="D22"/>
  <c r="E22"/>
  <c r="G22"/>
  <c r="H22"/>
  <c r="D23"/>
  <c r="E23"/>
  <c r="G23"/>
  <c r="H23"/>
  <c r="D24"/>
  <c r="E24"/>
  <c r="G24"/>
  <c r="H24"/>
  <c r="D25"/>
  <c r="E25"/>
  <c r="F25"/>
  <c r="G25"/>
  <c r="D26"/>
  <c r="E26"/>
  <c r="G26"/>
  <c r="D27"/>
  <c r="E27"/>
  <c r="D28"/>
  <c r="E28"/>
  <c r="F28"/>
  <c r="G28"/>
  <c r="D29"/>
  <c r="E29"/>
  <c r="F29"/>
  <c r="G29"/>
  <c r="D30"/>
  <c r="E30"/>
  <c r="G30"/>
  <c r="H30"/>
  <c r="D31"/>
  <c r="E31"/>
  <c r="F31"/>
  <c r="G31"/>
  <c r="D32"/>
  <c r="E32"/>
  <c r="F32"/>
  <c r="G32"/>
  <c r="D33"/>
  <c r="E33"/>
  <c r="D34"/>
  <c r="E34"/>
  <c r="G34"/>
  <c r="H34"/>
  <c r="D35"/>
  <c r="E35"/>
  <c r="G35"/>
  <c r="D36"/>
  <c r="G36"/>
  <c r="D37"/>
  <c r="E37"/>
  <c r="G37"/>
  <c r="H37"/>
  <c r="I37"/>
  <c r="D38"/>
  <c r="G38"/>
  <c r="H38"/>
  <c r="D39"/>
  <c r="E39"/>
  <c r="F39"/>
  <c r="G39"/>
  <c r="D40"/>
  <c r="E40"/>
  <c r="G40"/>
  <c r="D41"/>
  <c r="E41"/>
  <c r="D42"/>
  <c r="E42"/>
  <c r="G42"/>
  <c r="H42"/>
  <c r="D43"/>
  <c r="E43"/>
  <c r="F43"/>
  <c r="G43"/>
  <c r="D44"/>
  <c r="E44"/>
  <c r="D45"/>
  <c r="E45"/>
  <c r="D46"/>
  <c r="E46"/>
  <c r="G46"/>
  <c r="D47"/>
  <c r="E47"/>
  <c r="D48"/>
  <c r="E48"/>
  <c r="G48"/>
  <c r="H48"/>
  <c r="F50"/>
  <c r="C49" i="1"/>
  <c r="C75"/>
  <c r="F10" i="26" l="1"/>
  <c r="F28" i="4"/>
  <c r="F27" i="39"/>
  <c r="F11" i="33"/>
  <c r="F36" i="4"/>
  <c r="G103" i="44"/>
  <c r="G34" i="49"/>
  <c r="D125" i="50"/>
  <c r="F75" i="24"/>
  <c r="F76" s="1"/>
  <c r="F66" i="27"/>
  <c r="H27" i="3" s="1"/>
  <c r="F76" i="49"/>
  <c r="G202" i="50"/>
  <c r="G203" s="1"/>
  <c r="E109" i="46"/>
  <c r="E110" s="1"/>
  <c r="E111" s="1"/>
  <c r="D202" i="50"/>
  <c r="D203" s="1"/>
  <c r="G255" i="16"/>
  <c r="C76" i="1"/>
  <c r="G31" i="6"/>
  <c r="G94"/>
  <c r="G147"/>
  <c r="G148" s="1"/>
  <c r="G149" s="1"/>
  <c r="G78" i="15"/>
  <c r="G79" s="1"/>
  <c r="G80" s="1"/>
  <c r="E281" i="16"/>
  <c r="E282" s="1"/>
  <c r="G233"/>
  <c r="G238" s="1"/>
  <c r="G256" s="1"/>
  <c r="G38" i="17"/>
  <c r="G39" s="1"/>
  <c r="G37" i="29"/>
  <c r="G11"/>
  <c r="G26" i="31"/>
  <c r="G27" s="1"/>
  <c r="G28" s="1"/>
  <c r="F32" i="42"/>
  <c r="F33" s="1"/>
  <c r="F34" s="1"/>
  <c r="F35" s="1"/>
  <c r="G38" i="44"/>
  <c r="G68"/>
  <c r="G89"/>
  <c r="G90" s="1"/>
  <c r="F56" i="46"/>
  <c r="E94" i="5"/>
  <c r="E95" s="1"/>
  <c r="E124" s="1"/>
  <c r="E70"/>
  <c r="E71" s="1"/>
  <c r="G166" i="6"/>
  <c r="G167" s="1"/>
  <c r="G168" s="1"/>
  <c r="F140"/>
  <c r="F141" s="1"/>
  <c r="F77"/>
  <c r="F82" s="1"/>
  <c r="F48"/>
  <c r="F49" s="1"/>
  <c r="G36"/>
  <c r="G176"/>
  <c r="G177" s="1"/>
  <c r="G178" s="1"/>
  <c r="F39" i="9"/>
  <c r="F52" s="1"/>
  <c r="F53" s="1"/>
  <c r="F72" s="1"/>
  <c r="H11" i="3" s="1"/>
  <c r="F201" i="11"/>
  <c r="G119"/>
  <c r="F40" i="14"/>
  <c r="F49" s="1"/>
  <c r="F50" s="1"/>
  <c r="F68" s="1"/>
  <c r="F169" i="16"/>
  <c r="F187" s="1"/>
  <c r="F200" s="1"/>
  <c r="F257" s="1"/>
  <c r="E92"/>
  <c r="F58"/>
  <c r="F59" s="1"/>
  <c r="G74"/>
  <c r="G92" s="1"/>
  <c r="G186"/>
  <c r="G219"/>
  <c r="G226"/>
  <c r="E231" i="18"/>
  <c r="E241" s="1"/>
  <c r="E297" s="1"/>
  <c r="E298" s="1"/>
  <c r="F209"/>
  <c r="F241" s="1"/>
  <c r="F297" s="1"/>
  <c r="E179"/>
  <c r="E180" s="1"/>
  <c r="E36"/>
  <c r="G54"/>
  <c r="G153"/>
  <c r="G163"/>
  <c r="E82" i="20"/>
  <c r="E83" s="1"/>
  <c r="E128" s="1"/>
  <c r="E140" s="1"/>
  <c r="E153" s="1"/>
  <c r="G36" i="24"/>
  <c r="G45" i="29"/>
  <c r="G46" s="1"/>
  <c r="G24" i="30"/>
  <c r="G25" s="1"/>
  <c r="G32" s="1"/>
  <c r="G33" s="1"/>
  <c r="G34" s="1"/>
  <c r="G35" s="1"/>
  <c r="E9" s="1"/>
  <c r="E33" i="35"/>
  <c r="E34" s="1"/>
  <c r="E50" s="1"/>
  <c r="F35" i="3" s="1"/>
  <c r="F9" i="35"/>
  <c r="G35" i="36"/>
  <c r="G36" s="1"/>
  <c r="G37" s="1"/>
  <c r="G45"/>
  <c r="G65" s="1"/>
  <c r="G66" s="1"/>
  <c r="G67" s="1"/>
  <c r="G68" s="1"/>
  <c r="E9" s="1"/>
  <c r="G22" i="37"/>
  <c r="G24" s="1"/>
  <c r="G25" s="1"/>
  <c r="G26" s="1"/>
  <c r="E9" s="1"/>
  <c r="E47" i="38"/>
  <c r="E48" s="1"/>
  <c r="E49" s="1"/>
  <c r="E50" s="1"/>
  <c r="E51" s="1"/>
  <c r="E116" i="40"/>
  <c r="E149" s="1"/>
  <c r="G131"/>
  <c r="E347" i="41"/>
  <c r="E358" s="1"/>
  <c r="G294"/>
  <c r="E160"/>
  <c r="G30"/>
  <c r="G47"/>
  <c r="G73"/>
  <c r="G97"/>
  <c r="G198"/>
  <c r="G221"/>
  <c r="E171" i="44"/>
  <c r="E137"/>
  <c r="E41" i="45"/>
  <c r="E64" s="1"/>
  <c r="E65" s="1"/>
  <c r="E84" s="1"/>
  <c r="E30"/>
  <c r="E31" s="1"/>
  <c r="F126" i="47"/>
  <c r="F94"/>
  <c r="G8" i="48"/>
  <c r="G68" i="14"/>
  <c r="G69" s="1"/>
  <c r="F189" i="47"/>
  <c r="F190" s="1"/>
  <c r="F191" s="1"/>
  <c r="F192" s="1"/>
  <c r="F135"/>
  <c r="F136" s="1"/>
  <c r="F152" s="1"/>
  <c r="F193" s="1"/>
  <c r="H47" i="3" s="1"/>
  <c r="G62" i="15"/>
  <c r="G63" s="1"/>
  <c r="F256" i="16"/>
  <c r="G275"/>
  <c r="F56" i="17"/>
  <c r="F57" s="1"/>
  <c r="E165" i="18"/>
  <c r="G140"/>
  <c r="G141" s="1"/>
  <c r="G240"/>
  <c r="F84" i="27"/>
  <c r="F31" i="29"/>
  <c r="F47" s="1"/>
  <c r="F48" s="1"/>
  <c r="F49" s="1"/>
  <c r="F48" i="33"/>
  <c r="H33" i="3" s="1"/>
  <c r="G30" i="34"/>
  <c r="G30" i="38"/>
  <c r="G53" i="40"/>
  <c r="G321" i="41"/>
  <c r="G322" s="1"/>
  <c r="G323" s="1"/>
  <c r="G324" s="1"/>
  <c r="F34" i="43"/>
  <c r="F35" s="1"/>
  <c r="F36" s="1"/>
  <c r="F37" s="1"/>
  <c r="F58" i="44"/>
  <c r="G79"/>
  <c r="F134" i="47"/>
  <c r="G68"/>
  <c r="G69" s="1"/>
  <c r="G160" i="5"/>
  <c r="G107"/>
  <c r="E50"/>
  <c r="E51" s="1"/>
  <c r="E202" i="6"/>
  <c r="E203" s="1"/>
  <c r="F117"/>
  <c r="F169" s="1"/>
  <c r="G41"/>
  <c r="G48" s="1"/>
  <c r="G49" s="1"/>
  <c r="G76"/>
  <c r="G77" s="1"/>
  <c r="G63" i="7"/>
  <c r="G52"/>
  <c r="E69" i="8"/>
  <c r="E79" s="1"/>
  <c r="E80" s="1"/>
  <c r="E81" s="1"/>
  <c r="E10" i="13"/>
  <c r="G10" s="1"/>
  <c r="G49" i="14"/>
  <c r="G50" s="1"/>
  <c r="E50" i="15"/>
  <c r="E70" s="1"/>
  <c r="E71" s="1"/>
  <c r="E81" s="1"/>
  <c r="E92" s="1"/>
  <c r="F50"/>
  <c r="F92" i="16"/>
  <c r="G152"/>
  <c r="F87" i="18"/>
  <c r="F88" s="1"/>
  <c r="F121" s="1"/>
  <c r="G41"/>
  <c r="G42" s="1"/>
  <c r="G99"/>
  <c r="G178"/>
  <c r="G179" s="1"/>
  <c r="G180" s="1"/>
  <c r="F115" i="20"/>
  <c r="F128" s="1"/>
  <c r="F140" s="1"/>
  <c r="F153" s="1"/>
  <c r="H20" i="3" s="1"/>
  <c r="F57" i="20"/>
  <c r="F58" s="1"/>
  <c r="G149"/>
  <c r="G150" s="1"/>
  <c r="G151" s="1"/>
  <c r="G115"/>
  <c r="F45" i="22"/>
  <c r="F46" s="1"/>
  <c r="F47" s="1"/>
  <c r="F48" s="1"/>
  <c r="E45"/>
  <c r="E46" s="1"/>
  <c r="E47" s="1"/>
  <c r="E48" s="1"/>
  <c r="F22" i="3" s="1"/>
  <c r="E58" i="24"/>
  <c r="E59" s="1"/>
  <c r="E60" s="1"/>
  <c r="E61" s="1"/>
  <c r="G50"/>
  <c r="G57"/>
  <c r="G58" s="1"/>
  <c r="G59" s="1"/>
  <c r="G60" s="1"/>
  <c r="G61" s="1"/>
  <c r="G75" s="1"/>
  <c r="G23" i="26"/>
  <c r="G24" s="1"/>
  <c r="G37" s="1"/>
  <c r="G38" s="1"/>
  <c r="E41" i="27"/>
  <c r="E43" s="1"/>
  <c r="G24"/>
  <c r="G25" s="1"/>
  <c r="G26" s="1"/>
  <c r="G31" i="29"/>
  <c r="E31"/>
  <c r="E47" s="1"/>
  <c r="E48" s="1"/>
  <c r="E49" s="1"/>
  <c r="E51" s="1"/>
  <c r="G43" i="34"/>
  <c r="G44" s="1"/>
  <c r="G45" s="1"/>
  <c r="G46" s="1"/>
  <c r="G47" s="1"/>
  <c r="G48" s="1"/>
  <c r="E9" s="1"/>
  <c r="E47"/>
  <c r="E48" s="1"/>
  <c r="F33" i="35"/>
  <c r="F34" s="1"/>
  <c r="F50" s="1"/>
  <c r="H35" i="3" s="1"/>
  <c r="F24" i="37"/>
  <c r="F25" s="1"/>
  <c r="F26" s="1"/>
  <c r="F31" i="38"/>
  <c r="F32" s="1"/>
  <c r="G25"/>
  <c r="F187" i="40"/>
  <c r="F188" s="1"/>
  <c r="G115"/>
  <c r="G74"/>
  <c r="F160" i="41"/>
  <c r="G79"/>
  <c r="G103"/>
  <c r="G117" s="1"/>
  <c r="G173"/>
  <c r="E295"/>
  <c r="E296" s="1"/>
  <c r="E297" s="1"/>
  <c r="E34" i="43"/>
  <c r="E35" s="1"/>
  <c r="E36" s="1"/>
  <c r="E37" s="1"/>
  <c r="G29"/>
  <c r="F171" i="44"/>
  <c r="F137"/>
  <c r="G150"/>
  <c r="G151" s="1"/>
  <c r="F41" i="45"/>
  <c r="F64" s="1"/>
  <c r="F65" s="1"/>
  <c r="F84" s="1"/>
  <c r="H45" i="3" s="1"/>
  <c r="F30" i="45"/>
  <c r="F31" s="1"/>
  <c r="G84" i="46"/>
  <c r="G34"/>
  <c r="G40" s="1"/>
  <c r="G41" s="1"/>
  <c r="G63"/>
  <c r="G64" s="1"/>
  <c r="E68" i="47"/>
  <c r="E69" s="1"/>
  <c r="G184"/>
  <c r="G185" s="1"/>
  <c r="G133"/>
  <c r="F9" i="50"/>
  <c r="G9" s="1"/>
  <c r="G256" i="11"/>
  <c r="G71"/>
  <c r="G165"/>
  <c r="F46"/>
  <c r="F47" s="1"/>
  <c r="G158"/>
  <c r="G181"/>
  <c r="E106"/>
  <c r="E107" s="1"/>
  <c r="F182"/>
  <c r="F183" s="1"/>
  <c r="G249"/>
  <c r="G131"/>
  <c r="F266"/>
  <c r="F267" s="1"/>
  <c r="F277" s="1"/>
  <c r="F278" s="1"/>
  <c r="E182"/>
  <c r="E183" s="1"/>
  <c r="G239"/>
  <c r="G94"/>
  <c r="G96" s="1"/>
  <c r="E240"/>
  <c r="E241" s="1"/>
  <c r="E79"/>
  <c r="E80" s="1"/>
  <c r="E46"/>
  <c r="E47" s="1"/>
  <c r="G194"/>
  <c r="G195" s="1"/>
  <c r="G201" s="1"/>
  <c r="G211"/>
  <c r="G212" s="1"/>
  <c r="G213" s="1"/>
  <c r="E266"/>
  <c r="E201"/>
  <c r="F79"/>
  <c r="F80" s="1"/>
  <c r="G100"/>
  <c r="G106" s="1"/>
  <c r="G107" s="1"/>
  <c r="E32" i="10"/>
  <c r="E33" s="1"/>
  <c r="E34" s="1"/>
  <c r="E35" s="1"/>
  <c r="G32"/>
  <c r="G33" s="1"/>
  <c r="G34" s="1"/>
  <c r="G35" s="1"/>
  <c r="E8" s="1"/>
  <c r="E9" s="1"/>
  <c r="G9" s="1"/>
  <c r="G30" i="9"/>
  <c r="G39" s="1"/>
  <c r="E52"/>
  <c r="E53" s="1"/>
  <c r="E72" s="1"/>
  <c r="I12" i="3"/>
  <c r="H12"/>
  <c r="G67" i="9"/>
  <c r="G68" s="1"/>
  <c r="G69" s="1"/>
  <c r="G70" s="1"/>
  <c r="G71" s="1"/>
  <c r="G23"/>
  <c r="G24" s="1"/>
  <c r="F79" i="8"/>
  <c r="F80" s="1"/>
  <c r="F81" s="1"/>
  <c r="G29"/>
  <c r="G34"/>
  <c r="G48"/>
  <c r="G58"/>
  <c r="G82" i="7"/>
  <c r="G83" s="1"/>
  <c r="G57"/>
  <c r="G31"/>
  <c r="G36" s="1"/>
  <c r="G37" s="1"/>
  <c r="E65"/>
  <c r="G65" s="1"/>
  <c r="G66" s="1"/>
  <c r="E82" i="6"/>
  <c r="G94" i="5"/>
  <c r="G95" s="1"/>
  <c r="G136"/>
  <c r="F107"/>
  <c r="G106"/>
  <c r="G65"/>
  <c r="G38"/>
  <c r="G43"/>
  <c r="I50" i="3"/>
  <c r="E49"/>
  <c r="E51" s="1"/>
  <c r="F10" i="21"/>
  <c r="F22" i="4"/>
  <c r="E8" i="32"/>
  <c r="F68" i="7"/>
  <c r="F89" s="1"/>
  <c r="H9" i="3" s="1"/>
  <c r="E12" i="4"/>
  <c r="F11" i="14"/>
  <c r="G88"/>
  <c r="G91" s="1"/>
  <c r="I25" i="3"/>
  <c r="H25"/>
  <c r="E68" i="14"/>
  <c r="E89" s="1"/>
  <c r="E256" i="16"/>
  <c r="E200"/>
  <c r="E75" i="24"/>
  <c r="E76" s="1"/>
  <c r="G37" i="28"/>
  <c r="G38" s="1"/>
  <c r="G89" i="14"/>
  <c r="H14" i="3" s="1"/>
  <c r="F16" i="4"/>
  <c r="F10" i="15"/>
  <c r="E8" i="19"/>
  <c r="E10" i="23"/>
  <c r="G10" s="1"/>
  <c r="E24" i="4"/>
  <c r="G9" i="23"/>
  <c r="G24" i="4" s="1"/>
  <c r="F11" i="3"/>
  <c r="F10"/>
  <c r="I10"/>
  <c r="F10" i="16"/>
  <c r="F10" i="20"/>
  <c r="G152"/>
  <c r="I22" i="3"/>
  <c r="I23"/>
  <c r="F23"/>
  <c r="E12" i="25"/>
  <c r="E27" i="4"/>
  <c r="G10" i="25"/>
  <c r="F10" i="27"/>
  <c r="G9" i="34"/>
  <c r="G37" i="4" s="1"/>
  <c r="E10" i="34"/>
  <c r="G10" s="1"/>
  <c r="E37" i="4"/>
  <c r="E65" i="16"/>
  <c r="G281"/>
  <c r="G282" s="1"/>
  <c r="F337" i="18"/>
  <c r="F338" s="1"/>
  <c r="F339" s="1"/>
  <c r="F165"/>
  <c r="F37" i="28"/>
  <c r="F38" s="1"/>
  <c r="G156" i="6"/>
  <c r="G158" s="1"/>
  <c r="G159" s="1"/>
  <c r="G8" i="3"/>
  <c r="E85" i="7"/>
  <c r="G84"/>
  <c r="F69" i="15"/>
  <c r="G69" s="1"/>
  <c r="G68"/>
  <c r="E307" i="18"/>
  <c r="E308" s="1"/>
  <c r="E309" s="1"/>
  <c r="G305"/>
  <c r="G307" s="1"/>
  <c r="G308" s="1"/>
  <c r="G309" s="1"/>
  <c r="F23" i="28"/>
  <c r="F24"/>
  <c r="F25" s="1"/>
  <c r="I34" i="3"/>
  <c r="F34"/>
  <c r="D49"/>
  <c r="D51" s="1"/>
  <c r="G49" i="5"/>
  <c r="F50"/>
  <c r="F51" s="1"/>
  <c r="F202" i="6"/>
  <c r="F203" s="1"/>
  <c r="E108"/>
  <c r="E117" s="1"/>
  <c r="E48"/>
  <c r="E49" s="1"/>
  <c r="G202"/>
  <c r="G203" s="1"/>
  <c r="G64" i="11"/>
  <c r="G137"/>
  <c r="G152"/>
  <c r="F281" i="16"/>
  <c r="F282" s="1"/>
  <c r="G169"/>
  <c r="G335" i="18"/>
  <c r="G336" s="1"/>
  <c r="G337" s="1"/>
  <c r="G338" s="1"/>
  <c r="G339" s="1"/>
  <c r="G70"/>
  <c r="G127" i="20"/>
  <c r="G42"/>
  <c r="G48" i="41"/>
  <c r="G49" s="1"/>
  <c r="G50" s="1"/>
  <c r="G51" s="1"/>
  <c r="F14" i="3"/>
  <c r="F34" i="4"/>
  <c r="G32" i="5"/>
  <c r="E227" i="6"/>
  <c r="E228" s="1"/>
  <c r="E229" s="1"/>
  <c r="G82"/>
  <c r="G108"/>
  <c r="G117" s="1"/>
  <c r="G78" i="7"/>
  <c r="G79" s="1"/>
  <c r="G80" s="1"/>
  <c r="E66"/>
  <c r="E67" s="1"/>
  <c r="G63" i="8"/>
  <c r="G68"/>
  <c r="F106" i="11"/>
  <c r="F107" s="1"/>
  <c r="F120" s="1"/>
  <c r="F202" s="1"/>
  <c r="F214" s="1"/>
  <c r="G265"/>
  <c r="G266" s="1"/>
  <c r="G46"/>
  <c r="G47" s="1"/>
  <c r="G78"/>
  <c r="G173"/>
  <c r="G174" s="1"/>
  <c r="F65" i="16"/>
  <c r="G58"/>
  <c r="G59" s="1"/>
  <c r="G65" s="1"/>
  <c r="G56" i="17"/>
  <c r="G57" s="1"/>
  <c r="G58" s="1"/>
  <c r="G59" s="1"/>
  <c r="F38"/>
  <c r="F39" s="1"/>
  <c r="G148" i="18"/>
  <c r="G221"/>
  <c r="G274"/>
  <c r="G28" i="20"/>
  <c r="E99" i="21"/>
  <c r="E89"/>
  <c r="E79"/>
  <c r="F53"/>
  <c r="F54" s="1"/>
  <c r="F79" s="1"/>
  <c r="F89" s="1"/>
  <c r="F99" s="1"/>
  <c r="G41" i="27"/>
  <c r="G43" s="1"/>
  <c r="F47" i="34"/>
  <c r="F48" s="1"/>
  <c r="F65" i="36"/>
  <c r="F66" s="1"/>
  <c r="F67" s="1"/>
  <c r="F68" s="1"/>
  <c r="F100" s="1"/>
  <c r="H36" i="3" s="1"/>
  <c r="F8" i="5"/>
  <c r="G24" i="28"/>
  <c r="G25" s="1"/>
  <c r="G23"/>
  <c r="E10" i="35"/>
  <c r="G9"/>
  <c r="G38" i="4" s="1"/>
  <c r="E38"/>
  <c r="I39" i="3"/>
  <c r="H39"/>
  <c r="G113" i="5"/>
  <c r="G114" s="1"/>
  <c r="F114"/>
  <c r="F70"/>
  <c r="F71" s="1"/>
  <c r="G69"/>
  <c r="E9" i="39"/>
  <c r="G9" s="1"/>
  <c r="G8"/>
  <c r="G42" i="4" s="1"/>
  <c r="E42"/>
  <c r="I43" i="3"/>
  <c r="H43"/>
  <c r="G26" i="5"/>
  <c r="G50" i="15"/>
  <c r="G38" i="16"/>
  <c r="G39" s="1"/>
  <c r="G142"/>
  <c r="G143" s="1"/>
  <c r="E120" i="18"/>
  <c r="E121" s="1"/>
  <c r="G36"/>
  <c r="G86"/>
  <c r="G120"/>
  <c r="G231"/>
  <c r="E52" i="26"/>
  <c r="E84" i="27"/>
  <c r="E66"/>
  <c r="E37" i="28"/>
  <c r="E38" s="1"/>
  <c r="E138" i="44"/>
  <c r="E152" s="1"/>
  <c r="E172" s="1"/>
  <c r="E161" i="5"/>
  <c r="E162" s="1"/>
  <c r="E163" s="1"/>
  <c r="G227" i="6"/>
  <c r="G228" s="1"/>
  <c r="G229" s="1"/>
  <c r="G39" i="8"/>
  <c r="G229" i="11"/>
  <c r="G145"/>
  <c r="G106" i="16"/>
  <c r="G111"/>
  <c r="G117" s="1"/>
  <c r="E56" i="17"/>
  <c r="E57" s="1"/>
  <c r="E58" s="1"/>
  <c r="E59" s="1"/>
  <c r="G78" i="18"/>
  <c r="G203"/>
  <c r="G209" s="1"/>
  <c r="G250"/>
  <c r="G251" s="1"/>
  <c r="G279"/>
  <c r="G81" i="20"/>
  <c r="G82" s="1"/>
  <c r="G83" s="1"/>
  <c r="G77" i="21"/>
  <c r="G78" s="1"/>
  <c r="I30" i="3"/>
  <c r="G37" i="31"/>
  <c r="G38" s="1"/>
  <c r="E48" i="33"/>
  <c r="E210" i="44"/>
  <c r="G56" i="20"/>
  <c r="G39" i="21"/>
  <c r="G53" s="1"/>
  <c r="G54" s="1"/>
  <c r="G32" i="22"/>
  <c r="G45" s="1"/>
  <c r="G46" s="1"/>
  <c r="G47" s="1"/>
  <c r="G51" i="27"/>
  <c r="G52" s="1"/>
  <c r="G53" s="1"/>
  <c r="G38" i="29"/>
  <c r="G39" s="1"/>
  <c r="G47" s="1"/>
  <c r="G48" s="1"/>
  <c r="G49" s="1"/>
  <c r="G51" s="1"/>
  <c r="E10" s="1"/>
  <c r="G36" i="33"/>
  <c r="E67" i="36"/>
  <c r="E68" s="1"/>
  <c r="E100" s="1"/>
  <c r="G31" i="38"/>
  <c r="G32" s="1"/>
  <c r="F142" i="40"/>
  <c r="F148" s="1"/>
  <c r="F149" s="1"/>
  <c r="F189" s="1"/>
  <c r="F190" s="1"/>
  <c r="F191" s="1"/>
  <c r="H40" i="3" s="1"/>
  <c r="E96" i="40"/>
  <c r="E97" s="1"/>
  <c r="E98" s="1"/>
  <c r="G116"/>
  <c r="E298" i="41"/>
  <c r="G32" i="42"/>
  <c r="G33" s="1"/>
  <c r="G34" s="1"/>
  <c r="G35" s="1"/>
  <c r="E9" s="1"/>
  <c r="G80" i="44"/>
  <c r="G81" s="1"/>
  <c r="F8" i="45"/>
  <c r="G71" i="46"/>
  <c r="G189" i="47"/>
  <c r="G190" s="1"/>
  <c r="G191" s="1"/>
  <c r="G192" s="1"/>
  <c r="G126"/>
  <c r="F77" i="49"/>
  <c r="F78" s="1"/>
  <c r="G52"/>
  <c r="G53" s="1"/>
  <c r="G54" s="1"/>
  <c r="G77" s="1"/>
  <c r="G78" s="1"/>
  <c r="G23" i="37"/>
  <c r="G149" i="47"/>
  <c r="G150" s="1"/>
  <c r="G151" s="1"/>
  <c r="G47" i="3"/>
  <c r="E150" i="47"/>
  <c r="E151" s="1"/>
  <c r="G80"/>
  <c r="G82" s="1"/>
  <c r="G83" s="1"/>
  <c r="E82"/>
  <c r="E83" s="1"/>
  <c r="E94" s="1"/>
  <c r="E136" s="1"/>
  <c r="E69" i="38"/>
  <c r="E70" s="1"/>
  <c r="E71" s="1"/>
  <c r="E72" s="1"/>
  <c r="F38" i="3" s="1"/>
  <c r="G47" i="38"/>
  <c r="G48" s="1"/>
  <c r="G160" i="41"/>
  <c r="E80" i="44"/>
  <c r="E81" s="1"/>
  <c r="G137"/>
  <c r="G56" i="45"/>
  <c r="G48" i="46"/>
  <c r="G54" s="1"/>
  <c r="G55" s="1"/>
  <c r="G104" i="47"/>
  <c r="G134"/>
  <c r="F42" i="3"/>
  <c r="F37"/>
  <c r="G136" i="20"/>
  <c r="G137" s="1"/>
  <c r="G138" s="1"/>
  <c r="G139" s="1"/>
  <c r="G24" i="21"/>
  <c r="G25" s="1"/>
  <c r="G50" i="35"/>
  <c r="G69" i="38"/>
  <c r="G70" s="1"/>
  <c r="G71" s="1"/>
  <c r="F96" i="40"/>
  <c r="F97" s="1"/>
  <c r="F98" s="1"/>
  <c r="G347" i="41"/>
  <c r="G358" s="1"/>
  <c r="G210" i="44"/>
  <c r="F72" i="46"/>
  <c r="F73" s="1"/>
  <c r="F112" s="1"/>
  <c r="H46" i="3" s="1"/>
  <c r="G94" i="47"/>
  <c r="G96" i="36"/>
  <c r="G97" s="1"/>
  <c r="G98" s="1"/>
  <c r="G99" s="1"/>
  <c r="F47" i="38"/>
  <c r="F48" s="1"/>
  <c r="F49" s="1"/>
  <c r="F50" s="1"/>
  <c r="F51" s="1"/>
  <c r="F72" s="1"/>
  <c r="G125" i="40"/>
  <c r="G186"/>
  <c r="G67"/>
  <c r="F347" i="41"/>
  <c r="F358" s="1"/>
  <c r="G179"/>
  <c r="G192"/>
  <c r="G215"/>
  <c r="G28" i="44"/>
  <c r="G29" s="1"/>
  <c r="G30" s="1"/>
  <c r="G58" s="1"/>
  <c r="G168"/>
  <c r="G169" s="1"/>
  <c r="G170" s="1"/>
  <c r="G171" s="1"/>
  <c r="G37" i="45"/>
  <c r="G41" s="1"/>
  <c r="E40" i="46"/>
  <c r="E41" s="1"/>
  <c r="E56" s="1"/>
  <c r="E72" s="1"/>
  <c r="E73" s="1"/>
  <c r="E112" s="1"/>
  <c r="G37" i="47"/>
  <c r="G38" s="1"/>
  <c r="G39" s="1"/>
  <c r="G111"/>
  <c r="E33" i="33"/>
  <c r="E34" s="1"/>
  <c r="E35" s="1"/>
  <c r="E36" s="1"/>
  <c r="G33" i="3"/>
  <c r="E187" i="40"/>
  <c r="E188" s="1"/>
  <c r="E189" s="1"/>
  <c r="E190" s="1"/>
  <c r="E191" s="1"/>
  <c r="E197"/>
  <c r="G184" i="41"/>
  <c r="F185"/>
  <c r="F235" s="1"/>
  <c r="F242" s="1"/>
  <c r="F249" s="1"/>
  <c r="F299" s="1"/>
  <c r="F88" i="40"/>
  <c r="F89" s="1"/>
  <c r="G136"/>
  <c r="G87"/>
  <c r="G288" i="41"/>
  <c r="G295" s="1"/>
  <c r="G296" s="1"/>
  <c r="G297" s="1"/>
  <c r="E235"/>
  <c r="E242" s="1"/>
  <c r="E249" s="1"/>
  <c r="G24"/>
  <c r="G167"/>
  <c r="G233"/>
  <c r="G204"/>
  <c r="G24" i="43"/>
  <c r="F152" i="44"/>
  <c r="F172" s="1"/>
  <c r="F211" s="1"/>
  <c r="H44" i="3" s="1"/>
  <c r="F80" i="44"/>
  <c r="F81" s="1"/>
  <c r="F138" s="1"/>
  <c r="G29" i="45"/>
  <c r="G30" s="1"/>
  <c r="G31" s="1"/>
  <c r="G62"/>
  <c r="G94" i="46"/>
  <c r="G101" s="1"/>
  <c r="G109" s="1"/>
  <c r="G110" s="1"/>
  <c r="G111" s="1"/>
  <c r="E53" i="49"/>
  <c r="E54" s="1"/>
  <c r="E77" s="1"/>
  <c r="E68" i="7" l="1"/>
  <c r="G67"/>
  <c r="G68" s="1"/>
  <c r="E9" s="1"/>
  <c r="E9" i="26"/>
  <c r="G52"/>
  <c r="F298" i="18"/>
  <c r="F310" s="1"/>
  <c r="F340" s="1"/>
  <c r="H18" i="3" s="1"/>
  <c r="G32" i="4"/>
  <c r="G13" i="29"/>
  <c r="F10" i="35"/>
  <c r="F38" i="4"/>
  <c r="I38" i="3"/>
  <c r="G142" i="40"/>
  <c r="G148" s="1"/>
  <c r="G112" i="47"/>
  <c r="G135" s="1"/>
  <c r="G136" s="1"/>
  <c r="G152" s="1"/>
  <c r="G295" i="18"/>
  <c r="G296" s="1"/>
  <c r="G297" s="1"/>
  <c r="G298" s="1"/>
  <c r="G310" s="1"/>
  <c r="G87"/>
  <c r="G88" s="1"/>
  <c r="F58" i="17"/>
  <c r="F59" s="1"/>
  <c r="G187" i="16"/>
  <c r="G200" s="1"/>
  <c r="G257" s="1"/>
  <c r="G283" s="1"/>
  <c r="G169" i="6"/>
  <c r="G161" i="5"/>
  <c r="G162" s="1"/>
  <c r="G163" s="1"/>
  <c r="G10" i="35"/>
  <c r="G49" i="38"/>
  <c r="G50" s="1"/>
  <c r="G51" s="1"/>
  <c r="E9" s="1"/>
  <c r="E10" s="1"/>
  <c r="E174" i="5"/>
  <c r="E187" s="1"/>
  <c r="G34" i="43"/>
  <c r="G35" s="1"/>
  <c r="G36" s="1"/>
  <c r="G37" s="1"/>
  <c r="E9" s="1"/>
  <c r="E10" s="1"/>
  <c r="G10" s="1"/>
  <c r="G88" i="40"/>
  <c r="G89" s="1"/>
  <c r="G96" s="1"/>
  <c r="G97" s="1"/>
  <c r="G98" s="1"/>
  <c r="E9" s="1"/>
  <c r="E43" i="4" s="1"/>
  <c r="G164" i="18"/>
  <c r="G165" s="1"/>
  <c r="E169" i="6"/>
  <c r="E204" s="1"/>
  <c r="I14" i="3"/>
  <c r="E267" i="11"/>
  <c r="E277" s="1"/>
  <c r="E278" s="1"/>
  <c r="E279" s="1"/>
  <c r="E120"/>
  <c r="E202" s="1"/>
  <c r="E214" s="1"/>
  <c r="G240"/>
  <c r="G241" s="1"/>
  <c r="G182"/>
  <c r="G183" s="1"/>
  <c r="G202" s="1"/>
  <c r="G214" s="1"/>
  <c r="E9" s="1"/>
  <c r="G8" i="10"/>
  <c r="G12" i="4" s="1"/>
  <c r="G52" i="9"/>
  <c r="G53" s="1"/>
  <c r="E9" s="1"/>
  <c r="E11" i="4" s="1"/>
  <c r="F9" i="9"/>
  <c r="G70" i="5"/>
  <c r="G71" s="1"/>
  <c r="G49" i="3"/>
  <c r="G51" s="1"/>
  <c r="G9" i="43"/>
  <c r="G46" i="4" s="1"/>
  <c r="E46"/>
  <c r="E10" i="40"/>
  <c r="I36" i="3"/>
  <c r="F36"/>
  <c r="F7"/>
  <c r="F8" i="46"/>
  <c r="I46" i="3"/>
  <c r="F46"/>
  <c r="E12" i="29"/>
  <c r="E31" i="4"/>
  <c r="G10" i="29"/>
  <c r="F9" i="41"/>
  <c r="I45" i="3"/>
  <c r="F45"/>
  <c r="G241" i="18"/>
  <c r="F9" i="38"/>
  <c r="G9" s="1"/>
  <c r="G41" i="4" s="1"/>
  <c r="E9" i="31"/>
  <c r="F10" i="18"/>
  <c r="F15" i="3"/>
  <c r="E10" i="24"/>
  <c r="G76"/>
  <c r="E78" i="49"/>
  <c r="E8" s="1"/>
  <c r="E10" i="30"/>
  <c r="G10" s="1"/>
  <c r="E33" i="4"/>
  <c r="G9" i="30"/>
  <c r="G33" i="4" s="1"/>
  <c r="F9" i="36"/>
  <c r="G100"/>
  <c r="E41" i="4"/>
  <c r="F9" i="47"/>
  <c r="F9" i="45"/>
  <c r="F48" i="4"/>
  <c r="E299" i="41"/>
  <c r="E359" s="1"/>
  <c r="G298"/>
  <c r="F51" i="29"/>
  <c r="F9" i="6"/>
  <c r="E10" i="22"/>
  <c r="G48"/>
  <c r="F11" i="16"/>
  <c r="F17" i="4"/>
  <c r="G8" i="19"/>
  <c r="G20" i="4" s="1"/>
  <c r="E20"/>
  <c r="E9" i="19"/>
  <c r="G9" s="1"/>
  <c r="E10" i="14"/>
  <c r="G90"/>
  <c r="G8" i="32"/>
  <c r="G35" i="4" s="1"/>
  <c r="E35"/>
  <c r="E9" i="32"/>
  <c r="G9" s="1"/>
  <c r="E10" i="37"/>
  <c r="G10" s="1"/>
  <c r="G9"/>
  <c r="G40" i="4" s="1"/>
  <c r="E40"/>
  <c r="G9" i="42"/>
  <c r="G45" i="4" s="1"/>
  <c r="E45"/>
  <c r="E10" i="42"/>
  <c r="G10" s="1"/>
  <c r="E10" i="33"/>
  <c r="G48"/>
  <c r="F26" i="3"/>
  <c r="I26"/>
  <c r="G85" i="7"/>
  <c r="E86"/>
  <c r="I32" i="3"/>
  <c r="H32"/>
  <c r="G56" i="46"/>
  <c r="G72" s="1"/>
  <c r="G73" s="1"/>
  <c r="E8" s="1"/>
  <c r="G234" i="41"/>
  <c r="E152" i="47"/>
  <c r="E193" s="1"/>
  <c r="G149" i="40"/>
  <c r="E211" i="44"/>
  <c r="G121" i="18"/>
  <c r="F283" i="16"/>
  <c r="F296" s="1"/>
  <c r="H16" i="3" s="1"/>
  <c r="E230" i="6"/>
  <c r="F70" i="15"/>
  <c r="G63" i="45"/>
  <c r="G64" s="1"/>
  <c r="G65" s="1"/>
  <c r="G185" i="41"/>
  <c r="G138" i="44"/>
  <c r="G152" s="1"/>
  <c r="G172" s="1"/>
  <c r="G50" i="5"/>
  <c r="G51" s="1"/>
  <c r="G124" s="1"/>
  <c r="G174" s="1"/>
  <c r="F124"/>
  <c r="F174" s="1"/>
  <c r="G79" i="11"/>
  <c r="G80" s="1"/>
  <c r="G120" s="1"/>
  <c r="G204" i="6"/>
  <c r="E9" s="1"/>
  <c r="E310" i="18"/>
  <c r="E340" s="1"/>
  <c r="F9" i="44"/>
  <c r="I27" i="3"/>
  <c r="F27"/>
  <c r="G12" i="25"/>
  <c r="G27" i="4"/>
  <c r="F11" i="20"/>
  <c r="F21" i="4"/>
  <c r="I24" i="3"/>
  <c r="F24"/>
  <c r="E9" i="4"/>
  <c r="E10" i="7"/>
  <c r="I40" i="3"/>
  <c r="F40"/>
  <c r="G187" i="40"/>
  <c r="G188" s="1"/>
  <c r="G197"/>
  <c r="F13" i="3"/>
  <c r="F20"/>
  <c r="I20"/>
  <c r="F7" i="4"/>
  <c r="F9" i="5"/>
  <c r="E39" i="4"/>
  <c r="E10" i="36"/>
  <c r="I21" i="3"/>
  <c r="F21"/>
  <c r="E8" i="17"/>
  <c r="F89" i="14"/>
  <c r="F69"/>
  <c r="F90" s="1"/>
  <c r="F11" i="27"/>
  <c r="F29" i="4"/>
  <c r="H19" i="3"/>
  <c r="I19"/>
  <c r="E9" i="28"/>
  <c r="F13" i="14"/>
  <c r="G11"/>
  <c r="F14" i="4"/>
  <c r="F53" s="1"/>
  <c r="F359" i="41"/>
  <c r="H41" i="3" s="1"/>
  <c r="G79" i="21"/>
  <c r="G89" s="1"/>
  <c r="F204" i="6"/>
  <c r="F230" s="1"/>
  <c r="H8" i="3" s="1"/>
  <c r="I11"/>
  <c r="G57" i="20"/>
  <c r="G58" s="1"/>
  <c r="G128" s="1"/>
  <c r="G140" s="1"/>
  <c r="G66" i="27"/>
  <c r="G267" i="11"/>
  <c r="G277" s="1"/>
  <c r="G278" s="1"/>
  <c r="G69" i="8"/>
  <c r="G79" s="1"/>
  <c r="G80" s="1"/>
  <c r="G81" s="1"/>
  <c r="E9" s="1"/>
  <c r="I35" i="3"/>
  <c r="F279" i="11"/>
  <c r="H13" i="3" s="1"/>
  <c r="E257" i="16"/>
  <c r="E283" s="1"/>
  <c r="E296" s="1"/>
  <c r="E10" i="20" l="1"/>
  <c r="E21" i="4" s="1"/>
  <c r="G153" i="20"/>
  <c r="E9" i="44"/>
  <c r="G211"/>
  <c r="E10" i="18"/>
  <c r="E11" s="1"/>
  <c r="G11" s="1"/>
  <c r="G340"/>
  <c r="E28" i="4"/>
  <c r="G9" i="26"/>
  <c r="G28" i="4" s="1"/>
  <c r="E10" i="26"/>
  <c r="G10" s="1"/>
  <c r="G9" i="9"/>
  <c r="G11" i="4" s="1"/>
  <c r="G72" i="38"/>
  <c r="F11" i="4"/>
  <c r="E10" i="9"/>
  <c r="G10" s="1"/>
  <c r="G72"/>
  <c r="F10"/>
  <c r="E9" i="47"/>
  <c r="G193"/>
  <c r="E8" i="5"/>
  <c r="G187"/>
  <c r="I33" i="3"/>
  <c r="F33"/>
  <c r="E18" i="4"/>
  <c r="E53" s="1"/>
  <c r="E9" i="17"/>
  <c r="G9" s="1"/>
  <c r="G8"/>
  <c r="G18" i="4" s="1"/>
  <c r="E8" i="45"/>
  <c r="G84"/>
  <c r="I47" i="3"/>
  <c r="F47"/>
  <c r="I31"/>
  <c r="H31"/>
  <c r="E13" i="4"/>
  <c r="E10" i="11"/>
  <c r="F10" i="41"/>
  <c r="F44" i="4"/>
  <c r="E10" i="27"/>
  <c r="G84"/>
  <c r="I28" i="3"/>
  <c r="H28"/>
  <c r="H17"/>
  <c r="I17"/>
  <c r="F18"/>
  <c r="I18"/>
  <c r="F8"/>
  <c r="I8"/>
  <c r="E11" i="22"/>
  <c r="G11" s="1"/>
  <c r="E23" i="4"/>
  <c r="G10" i="22"/>
  <c r="G23" i="4" s="1"/>
  <c r="G279" i="11"/>
  <c r="F9"/>
  <c r="E9" i="46"/>
  <c r="E49" i="4"/>
  <c r="G8" i="46"/>
  <c r="G49" i="4" s="1"/>
  <c r="F187" i="5"/>
  <c r="G10" i="20"/>
  <c r="G21" i="4" s="1"/>
  <c r="F44" i="3"/>
  <c r="I44"/>
  <c r="E10" i="44"/>
  <c r="E47" i="4"/>
  <c r="G9" i="44"/>
  <c r="G47" i="4" s="1"/>
  <c r="F10" i="36"/>
  <c r="F39" i="4"/>
  <c r="E9" i="49"/>
  <c r="G9" s="1"/>
  <c r="G8"/>
  <c r="G51" i="4" s="1"/>
  <c r="E51"/>
  <c r="F11" i="18"/>
  <c r="F19" i="4"/>
  <c r="F10" i="38"/>
  <c r="F41" i="4"/>
  <c r="E10" i="16"/>
  <c r="G296"/>
  <c r="F9" i="46"/>
  <c r="F49" i="4"/>
  <c r="I16" i="3"/>
  <c r="F16"/>
  <c r="E10" i="8"/>
  <c r="G10" s="1"/>
  <c r="E10" i="4"/>
  <c r="G9" i="8"/>
  <c r="G10" i="4" s="1"/>
  <c r="E9" i="21"/>
  <c r="G99"/>
  <c r="G14" i="4"/>
  <c r="G13" i="14"/>
  <c r="F10" i="44"/>
  <c r="F47" i="4"/>
  <c r="F71" i="15"/>
  <c r="G70"/>
  <c r="E87" i="7"/>
  <c r="G86"/>
  <c r="G10" i="33"/>
  <c r="G36" i="4" s="1"/>
  <c r="E36"/>
  <c r="E11" i="33"/>
  <c r="G11" s="1"/>
  <c r="F10" i="6"/>
  <c r="F8" i="4"/>
  <c r="F10" i="47"/>
  <c r="F50" i="4"/>
  <c r="G9" i="31"/>
  <c r="G34" i="4" s="1"/>
  <c r="E34"/>
  <c r="E10" i="31"/>
  <c r="G10" s="1"/>
  <c r="G12" i="29"/>
  <c r="G31" i="4"/>
  <c r="I13" i="3"/>
  <c r="G9" i="36"/>
  <c r="G39" i="4" s="1"/>
  <c r="G189" i="40"/>
  <c r="G235" i="41"/>
  <c r="G242" s="1"/>
  <c r="G249" s="1"/>
  <c r="G299" s="1"/>
  <c r="E10" i="28"/>
  <c r="G10" s="1"/>
  <c r="E30" i="4"/>
  <c r="G9" i="28"/>
  <c r="G30" i="4" s="1"/>
  <c r="E8"/>
  <c r="E10" i="6"/>
  <c r="G9"/>
  <c r="G8" i="4" s="1"/>
  <c r="I41" i="3"/>
  <c r="F41"/>
  <c r="E15" i="4"/>
  <c r="E12" i="14"/>
  <c r="G10"/>
  <c r="I29" i="3"/>
  <c r="H29"/>
  <c r="F48"/>
  <c r="I48"/>
  <c r="G10" i="24"/>
  <c r="G25" i="4" s="1"/>
  <c r="E25"/>
  <c r="E11" i="24"/>
  <c r="G11" s="1"/>
  <c r="G230" i="6"/>
  <c r="G10" i="38"/>
  <c r="G10" i="36"/>
  <c r="G112" i="46"/>
  <c r="E19" i="4" l="1"/>
  <c r="G10" i="18"/>
  <c r="G19" i="4" s="1"/>
  <c r="E11" i="20"/>
  <c r="G11" s="1"/>
  <c r="G190" i="40"/>
  <c r="G191" s="1"/>
  <c r="F9"/>
  <c r="E22" i="4"/>
  <c r="G9" i="21"/>
  <c r="G22" i="4" s="1"/>
  <c r="E10" i="21"/>
  <c r="G10" s="1"/>
  <c r="F10" i="11"/>
  <c r="G10" s="1"/>
  <c r="F13" i="4"/>
  <c r="G71" i="15"/>
  <c r="F81"/>
  <c r="G10" i="27"/>
  <c r="G29" i="4" s="1"/>
  <c r="E29"/>
  <c r="E11" i="27"/>
  <c r="G11" s="1"/>
  <c r="G9" i="47"/>
  <c r="G50" i="4" s="1"/>
  <c r="E10" i="47"/>
  <c r="G10" s="1"/>
  <c r="E50" i="4"/>
  <c r="E11" i="16"/>
  <c r="G11" s="1"/>
  <c r="E17" i="4"/>
  <c r="G10" i="16"/>
  <c r="G17" i="4" s="1"/>
  <c r="E9" i="45"/>
  <c r="G9" s="1"/>
  <c r="G8"/>
  <c r="G48" i="4" s="1"/>
  <c r="E48"/>
  <c r="G53"/>
  <c r="G10" i="6"/>
  <c r="G10" i="44"/>
  <c r="E9" i="41"/>
  <c r="G359"/>
  <c r="E88" i="7"/>
  <c r="G87"/>
  <c r="H7" i="3"/>
  <c r="I7"/>
  <c r="E7" i="4"/>
  <c r="E9" i="5"/>
  <c r="G9" s="1"/>
  <c r="G8"/>
  <c r="G7" i="4" s="1"/>
  <c r="G12" i="14"/>
  <c r="G15" i="4"/>
  <c r="G9" i="46"/>
  <c r="G9" i="11"/>
  <c r="G13" i="4" s="1"/>
  <c r="G9" i="41" l="1"/>
  <c r="G44" i="4" s="1"/>
  <c r="E10" i="41"/>
  <c r="G10" s="1"/>
  <c r="E44" i="4"/>
  <c r="G88" i="7"/>
  <c r="F9" s="1"/>
  <c r="E89"/>
  <c r="F92" i="15"/>
  <c r="G81"/>
  <c r="E9" s="1"/>
  <c r="F10" i="40"/>
  <c r="G10" s="1"/>
  <c r="F43" i="4"/>
  <c r="G9" i="40"/>
  <c r="G43" i="4" s="1"/>
  <c r="G89" i="7" l="1"/>
  <c r="F10"/>
  <c r="G10" s="1"/>
  <c r="F9" i="4"/>
  <c r="F52" s="1"/>
  <c r="G9" i="7"/>
  <c r="G9" i="4" s="1"/>
  <c r="G92" i="15"/>
  <c r="E16" i="4"/>
  <c r="E52" s="1"/>
  <c r="E10" i="15"/>
  <c r="G10" s="1"/>
  <c r="G9"/>
  <c r="G16" i="4" s="1"/>
  <c r="G52" l="1"/>
  <c r="G56" s="1"/>
  <c r="E54"/>
  <c r="E56"/>
  <c r="G54"/>
  <c r="H15" i="3"/>
  <c r="H49" s="1"/>
  <c r="H51" s="1"/>
  <c r="I15"/>
  <c r="I9"/>
  <c r="I49" s="1"/>
  <c r="F9"/>
  <c r="F54" i="4"/>
  <c r="F56"/>
  <c r="F49" i="3" l="1"/>
  <c r="F51" s="1"/>
  <c r="I51"/>
</calcChain>
</file>

<file path=xl/comments1.xml><?xml version="1.0" encoding="utf-8"?>
<comments xmlns="http://schemas.openxmlformats.org/spreadsheetml/2006/main">
  <authors>
    <author>sonam</author>
  </authors>
  <commentList>
    <comment ref="F50" authorId="0">
      <text>
        <r>
          <rPr>
            <b/>
            <sz val="8"/>
            <color indexed="81"/>
            <rFont val="Tahoma"/>
          </rPr>
          <t>sonam:</t>
        </r>
        <r>
          <rPr>
            <sz val="8"/>
            <color indexed="81"/>
            <rFont val="Tahoma"/>
          </rPr>
          <t xml:space="preserve">
STIDF
</t>
        </r>
      </text>
    </comment>
  </commentList>
</comments>
</file>

<file path=xl/comments10.xml><?xml version="1.0" encoding="utf-8"?>
<comments xmlns="http://schemas.openxmlformats.org/spreadsheetml/2006/main">
  <authors>
    <author>karma</author>
  </authors>
  <commentList>
    <comment ref="E55" authorId="0">
      <text>
        <r>
          <rPr>
            <b/>
            <sz val="8"/>
            <color indexed="81"/>
            <rFont val="Tahoma"/>
          </rPr>
          <t>karma:</t>
        </r>
        <r>
          <rPr>
            <sz val="8"/>
            <color indexed="81"/>
            <rFont val="Tahoma"/>
          </rPr>
          <t xml:space="preserve">
to be confirm
</t>
        </r>
      </text>
    </comment>
    <comment ref="E61" authorId="0">
      <text>
        <r>
          <rPr>
            <b/>
            <sz val="8"/>
            <color indexed="81"/>
            <rFont val="Tahoma"/>
          </rPr>
          <t>karma:</t>
        </r>
        <r>
          <rPr>
            <sz val="8"/>
            <color indexed="81"/>
            <rFont val="Tahoma"/>
          </rPr>
          <t xml:space="preserve">
to be confirm
</t>
        </r>
      </text>
    </comment>
    <comment ref="E77" authorId="0">
      <text>
        <r>
          <rPr>
            <b/>
            <sz val="8"/>
            <color indexed="81"/>
            <rFont val="Tahoma"/>
          </rPr>
          <t>karma:</t>
        </r>
        <r>
          <rPr>
            <sz val="8"/>
            <color indexed="81"/>
            <rFont val="Tahoma"/>
          </rPr>
          <t xml:space="preserve">
inserted according to Agya Passang
</t>
        </r>
      </text>
    </comment>
  </commentList>
</comments>
</file>

<file path=xl/comments11.xml><?xml version="1.0" encoding="utf-8"?>
<comments xmlns="http://schemas.openxmlformats.org/spreadsheetml/2006/main">
  <authors>
    <author>Finance Deptt.</author>
  </authors>
  <commentList>
    <comment ref="A64" authorId="0">
      <text>
        <r>
          <rPr>
            <b/>
            <sz val="8"/>
            <color indexed="81"/>
            <rFont val="Tahoma"/>
          </rPr>
          <t>Finance Deptt.:</t>
        </r>
        <r>
          <rPr>
            <sz val="8"/>
            <color indexed="81"/>
            <rFont val="Tahoma"/>
          </rPr>
          <t xml:space="preserve">
Letter to AG to be sent.</t>
        </r>
      </text>
    </comment>
  </commentList>
</comments>
</file>

<file path=xl/comments2.xml><?xml version="1.0" encoding="utf-8"?>
<comments xmlns="http://schemas.openxmlformats.org/spreadsheetml/2006/main">
  <authors>
    <author>admin</author>
  </authors>
  <commentList>
    <comment ref="G30" authorId="0">
      <text>
        <r>
          <rPr>
            <b/>
            <sz val="8"/>
            <color indexed="81"/>
            <rFont val="Tahoma"/>
          </rPr>
          <t>admin:</t>
        </r>
        <r>
          <rPr>
            <sz val="8"/>
            <color indexed="81"/>
            <rFont val="Tahoma"/>
          </rPr>
          <t xml:space="preserve">
Rs 50 lakhs for Tholung Monastry Rs 35 lakhs for Inchey Monastery, labrang 15 lakhs, nadak 1.00 lakh
</t>
        </r>
      </text>
    </comment>
  </commentList>
</comments>
</file>

<file path=xl/comments3.xml><?xml version="1.0" encoding="utf-8"?>
<comments xmlns="http://schemas.openxmlformats.org/spreadsheetml/2006/main">
  <authors>
    <author>Administrator</author>
  </authors>
  <commentList>
    <comment ref="F39" authorId="0">
      <text>
        <r>
          <rPr>
            <b/>
            <sz val="8"/>
            <color indexed="81"/>
            <rFont val="Tahoma"/>
          </rPr>
          <t>Administrator:</t>
        </r>
        <r>
          <rPr>
            <sz val="8"/>
            <color indexed="81"/>
            <rFont val="Tahoma"/>
          </rPr>
          <t xml:space="preserve">
another requisition of 513.70 lakhs 
under same head has came on 30.07.2011
</t>
        </r>
      </text>
    </comment>
    <comment ref="F43" authorId="0">
      <text>
        <r>
          <rPr>
            <b/>
            <sz val="8"/>
            <color indexed="81"/>
            <rFont val="Tahoma"/>
          </rPr>
          <t>Administrator:</t>
        </r>
        <r>
          <rPr>
            <sz val="8"/>
            <color indexed="81"/>
            <rFont val="Tahoma"/>
          </rPr>
          <t xml:space="preserve">
another requisition of Rs. 500.00 lakhs came on 30.07.2011
</t>
        </r>
      </text>
    </comment>
  </commentList>
</comments>
</file>

<file path=xl/comments4.xml><?xml version="1.0" encoding="utf-8"?>
<comments xmlns="http://schemas.openxmlformats.org/spreadsheetml/2006/main">
  <authors>
    <author>sonam</author>
  </authors>
  <commentList>
    <comment ref="F67" authorId="0">
      <text>
        <r>
          <rPr>
            <b/>
            <sz val="8"/>
            <color indexed="81"/>
            <rFont val="Tahoma"/>
          </rPr>
          <t>sonam:</t>
        </r>
        <r>
          <rPr>
            <sz val="8"/>
            <color indexed="81"/>
            <rFont val="Tahoma"/>
          </rPr>
          <t xml:space="preserve">
figure revised as per ifnormation from Sr, A.O. on 11/08/2011
</t>
        </r>
      </text>
    </comment>
  </commentList>
</comments>
</file>

<file path=xl/comments5.xml><?xml version="1.0" encoding="utf-8"?>
<comments xmlns="http://schemas.openxmlformats.org/spreadsheetml/2006/main">
  <authors>
    <author>BUDGET SECTION</author>
  </authors>
  <commentList>
    <comment ref="F283" authorId="0">
      <text>
        <r>
          <rPr>
            <b/>
            <sz val="8"/>
            <color indexed="81"/>
            <rFont val="Tahoma"/>
          </rPr>
          <t>BUDGET SECTION:
dif of 3….should be 145933</t>
        </r>
      </text>
    </comment>
    <comment ref="G283" authorId="0">
      <text>
        <r>
          <rPr>
            <b/>
            <sz val="8"/>
            <color indexed="81"/>
            <rFont val="Tahoma"/>
          </rPr>
          <t>BUDGET SECTION:
dif of 3….should be 145933</t>
        </r>
      </text>
    </comment>
  </commentList>
</comments>
</file>

<file path=xl/comments6.xml><?xml version="1.0" encoding="utf-8"?>
<comments xmlns="http://schemas.openxmlformats.org/spreadsheetml/2006/main">
  <authors>
    <author>Secretary Finance</author>
    <author>BUDGET SECTION</author>
    <author>Finance Deptt.</author>
    <author>karma</author>
  </authors>
  <commentList>
    <comment ref="G67" authorId="0">
      <text>
        <r>
          <rPr>
            <b/>
            <sz val="8"/>
            <color indexed="81"/>
            <rFont val="Tahoma"/>
          </rPr>
          <t>Secretary Finance:</t>
        </r>
        <r>
          <rPr>
            <sz val="8"/>
            <color indexed="81"/>
            <rFont val="Tahoma"/>
          </rPr>
          <t xml:space="preserve">
</t>
        </r>
      </text>
    </comment>
    <comment ref="G75" authorId="1">
      <text>
        <r>
          <rPr>
            <b/>
            <sz val="8"/>
            <color indexed="81"/>
            <rFont val="Tahoma"/>
          </rPr>
          <t>BUDGET SECTION:
70 % increase for MR.</t>
        </r>
      </text>
    </comment>
    <comment ref="G238" authorId="0">
      <text>
        <r>
          <rPr>
            <b/>
            <sz val="8"/>
            <color indexed="81"/>
            <rFont val="Tahoma"/>
          </rPr>
          <t>Secretary Finance:</t>
        </r>
        <r>
          <rPr>
            <sz val="8"/>
            <color indexed="81"/>
            <rFont val="Tahoma"/>
          </rPr>
          <t xml:space="preserve">
7 employees</t>
        </r>
      </text>
    </comment>
    <comment ref="G269" authorId="2">
      <text>
        <r>
          <rPr>
            <b/>
            <sz val="8"/>
            <color indexed="81"/>
            <rFont val="Tahoma"/>
          </rPr>
          <t>Finance Deptt.:</t>
        </r>
        <r>
          <rPr>
            <sz val="8"/>
            <color indexed="81"/>
            <rFont val="Tahoma"/>
          </rPr>
          <t xml:space="preserve">
</t>
        </r>
        <r>
          <rPr>
            <b/>
            <sz val="8"/>
            <color indexed="81"/>
            <rFont val="Tahoma"/>
          </rPr>
          <t>18 EMPLOYEES.</t>
        </r>
      </text>
    </comment>
    <comment ref="G271" authorId="1">
      <text>
        <r>
          <rPr>
            <b/>
            <sz val="8"/>
            <color indexed="81"/>
            <rFont val="Tahoma"/>
          </rPr>
          <t>BUDGET SECTION:
70 % increase for MR.</t>
        </r>
      </text>
    </comment>
    <comment ref="G292" authorId="2">
      <text>
        <r>
          <rPr>
            <b/>
            <sz val="8"/>
            <color indexed="81"/>
            <rFont val="Tahoma"/>
          </rPr>
          <t>Finance Deptt.:</t>
        </r>
        <r>
          <rPr>
            <sz val="8"/>
            <color indexed="81"/>
            <rFont val="Tahoma"/>
          </rPr>
          <t xml:space="preserve">
</t>
        </r>
        <r>
          <rPr>
            <b/>
            <sz val="8"/>
            <color indexed="81"/>
            <rFont val="Tahoma"/>
          </rPr>
          <t>3 EMPLOYEES.</t>
        </r>
      </text>
    </comment>
    <comment ref="E319" authorId="3">
      <text>
        <r>
          <rPr>
            <b/>
            <sz val="8"/>
            <color indexed="81"/>
            <rFont val="Tahoma"/>
          </rPr>
          <t>karma:</t>
        </r>
        <r>
          <rPr>
            <sz val="8"/>
            <color indexed="81"/>
            <rFont val="Tahoma"/>
          </rPr>
          <t xml:space="preserve">
actual supple 31.72 cr</t>
        </r>
      </text>
    </comment>
  </commentList>
</comments>
</file>

<file path=xl/comments7.xml><?xml version="1.0" encoding="utf-8"?>
<comments xmlns="http://schemas.openxmlformats.org/spreadsheetml/2006/main">
  <authors>
    <author>sonam</author>
  </authors>
  <commentList>
    <comment ref="G36" authorId="0">
      <text>
        <r>
          <rPr>
            <b/>
            <sz val="8"/>
            <color indexed="81"/>
            <rFont val="Tahoma"/>
          </rPr>
          <t>sonam:</t>
        </r>
        <r>
          <rPr>
            <sz val="8"/>
            <color indexed="81"/>
            <rFont val="Tahoma"/>
          </rPr>
          <t xml:space="preserve">
Rs 16 lakh for furniturre</t>
        </r>
      </text>
    </comment>
  </commentList>
</comments>
</file>

<file path=xl/comments8.xml><?xml version="1.0" encoding="utf-8"?>
<comments xmlns="http://schemas.openxmlformats.org/spreadsheetml/2006/main">
  <authors>
    <author>PC</author>
    <author>karma</author>
  </authors>
  <commentList>
    <comment ref="F239" authorId="0">
      <text>
        <r>
          <rPr>
            <b/>
            <sz val="8"/>
            <color indexed="81"/>
            <rFont val="Tahoma"/>
          </rPr>
          <t>PC:</t>
        </r>
        <r>
          <rPr>
            <sz val="8"/>
            <color indexed="81"/>
            <rFont val="Tahoma"/>
          </rPr>
          <t xml:space="preserve">
drda</t>
        </r>
      </text>
    </comment>
    <comment ref="E308" authorId="1">
      <text>
        <r>
          <rPr>
            <b/>
            <sz val="8"/>
            <color indexed="81"/>
            <rFont val="Tahoma"/>
          </rPr>
          <t>karma:</t>
        </r>
        <r>
          <rPr>
            <sz val="8"/>
            <color indexed="81"/>
            <rFont val="Tahoma"/>
          </rPr>
          <t xml:space="preserve">
unspent not yet received
</t>
        </r>
      </text>
    </comment>
  </commentList>
</comments>
</file>

<file path=xl/comments9.xml><?xml version="1.0" encoding="utf-8"?>
<comments xmlns="http://schemas.openxmlformats.org/spreadsheetml/2006/main">
  <authors>
    <author>Administrator</author>
  </authors>
  <commentList>
    <comment ref="E199" authorId="0">
      <text>
        <r>
          <rPr>
            <b/>
            <sz val="8"/>
            <color indexed="81"/>
            <rFont val="Tahoma"/>
          </rPr>
          <t>Administrator:</t>
        </r>
        <r>
          <rPr>
            <sz val="8"/>
            <color indexed="81"/>
            <rFont val="Tahoma"/>
          </rPr>
          <t xml:space="preserve">
Power
</t>
        </r>
      </text>
    </comment>
    <comment ref="E202" authorId="0">
      <text>
        <r>
          <rPr>
            <b/>
            <sz val="8"/>
            <color indexed="81"/>
            <rFont val="Tahoma"/>
          </rPr>
          <t>Administrator:</t>
        </r>
        <r>
          <rPr>
            <sz val="8"/>
            <color indexed="81"/>
            <rFont val="Tahoma"/>
          </rPr>
          <t xml:space="preserve">
Power
</t>
        </r>
      </text>
    </comment>
  </commentList>
</comments>
</file>

<file path=xl/sharedStrings.xml><?xml version="1.0" encoding="utf-8"?>
<sst xmlns="http://schemas.openxmlformats.org/spreadsheetml/2006/main" count="7757" uniqueCount="2167">
  <si>
    <t>00.46.13</t>
  </si>
  <si>
    <t>00.47.01</t>
  </si>
  <si>
    <t>00.47.11</t>
  </si>
  <si>
    <t>00.47.13</t>
  </si>
  <si>
    <t>00.48.01</t>
  </si>
  <si>
    <t>00.48.11</t>
  </si>
  <si>
    <t>00.48.13</t>
  </si>
  <si>
    <t>Pakyong Sub-Division</t>
  </si>
  <si>
    <t>00.50.11</t>
  </si>
  <si>
    <t>00.50.13</t>
  </si>
  <si>
    <t>Rongli Sub-Division</t>
  </si>
  <si>
    <t>00.51.11</t>
  </si>
  <si>
    <t>00.51.13</t>
  </si>
  <si>
    <t>Soreng Sub-Division</t>
  </si>
  <si>
    <t>00.52.11</t>
  </si>
  <si>
    <t>00.52.13</t>
  </si>
  <si>
    <t>Chungthang Sub-Division</t>
  </si>
  <si>
    <t>00.55.11</t>
  </si>
  <si>
    <t>00.55.13</t>
  </si>
  <si>
    <t>Ravongla Sub-Division</t>
  </si>
  <si>
    <t>00.57.11</t>
  </si>
  <si>
    <t>00.57.13</t>
  </si>
  <si>
    <t>60.00.72</t>
  </si>
  <si>
    <t>61.00.50</t>
  </si>
  <si>
    <t>Information &amp; Publicity</t>
  </si>
  <si>
    <t>00.00.26</t>
  </si>
  <si>
    <t>62.00.31</t>
  </si>
  <si>
    <t>Grants in Aid</t>
  </si>
  <si>
    <t>Employees and Pension Database (Grants under 13th Finance Commission)</t>
  </si>
  <si>
    <t>41.00.50</t>
  </si>
  <si>
    <t>Pensions and Other Retirement 
Benefits</t>
  </si>
  <si>
    <t>Civil</t>
  </si>
  <si>
    <t>Superannuation &amp; Retirement 
Allowances</t>
  </si>
  <si>
    <t>00.00.04</t>
  </si>
  <si>
    <t>Pensionary Charges</t>
  </si>
  <si>
    <t>Family Pensions</t>
  </si>
  <si>
    <t>Government Contribution for Defined Contribution Pension Scheme</t>
  </si>
  <si>
    <t>00.00.78</t>
  </si>
  <si>
    <t>Silviculture</t>
  </si>
  <si>
    <t>Silviculture Research</t>
  </si>
  <si>
    <t>Biodiversity Research</t>
  </si>
  <si>
    <t>62.00.74</t>
  </si>
  <si>
    <t>Wildlife</t>
  </si>
  <si>
    <t>Survey &amp; Utilisation of Forest 
Resources</t>
  </si>
  <si>
    <t>Demarcation Survey</t>
  </si>
  <si>
    <t>Working Plan Survey</t>
  </si>
  <si>
    <t>64.00.02</t>
  </si>
  <si>
    <t>Statistics</t>
  </si>
  <si>
    <t>Planning and Statistical Cell</t>
  </si>
  <si>
    <t>Forest Conservation, Development and Regeneration</t>
  </si>
  <si>
    <t>Forest Protection Schemes</t>
  </si>
  <si>
    <t>66.44.70</t>
  </si>
  <si>
    <t>Regulation of Eco-Tourism</t>
  </si>
  <si>
    <t>66.44.71</t>
  </si>
  <si>
    <t>Forest Protection</t>
  </si>
  <si>
    <t>66.44.83</t>
  </si>
  <si>
    <t>Secretariat - Economic Services</t>
  </si>
  <si>
    <t>Long Term Construction of Assets Damaged during 2005-06 Floods (ACA)</t>
  </si>
  <si>
    <t>DEMAND NO. 23</t>
  </si>
  <si>
    <t>LAW</t>
  </si>
  <si>
    <t>Law Department</t>
  </si>
  <si>
    <t>Advocate General's Office</t>
  </si>
  <si>
    <t>24.60.01</t>
  </si>
  <si>
    <t>24.44.13</t>
  </si>
  <si>
    <t>DEMAND NO. 24</t>
  </si>
  <si>
    <t>Sports and Youth Services -Sports Stadia</t>
  </si>
  <si>
    <t>Procurement &amp; supply</t>
  </si>
  <si>
    <t>Establishment of Food Grain Godowns</t>
  </si>
  <si>
    <t>Establishment of food Grain Godowns</t>
  </si>
  <si>
    <t>Procurement &amp; Supply</t>
  </si>
  <si>
    <t>Subsidies on Sale of Rice</t>
  </si>
  <si>
    <t>Regulation of Weight &amp; Measures</t>
  </si>
  <si>
    <t>DEMAND NO. 32</t>
  </si>
  <si>
    <t>PRINTING AND STATIONERY</t>
  </si>
  <si>
    <t>Stationery and Printing</t>
  </si>
  <si>
    <t>Government Presses</t>
  </si>
  <si>
    <t>Marketing &amp; Quality Control</t>
  </si>
  <si>
    <t>Marketing facilities</t>
  </si>
  <si>
    <t>Marketing &amp; Quality Control 
Programme</t>
  </si>
  <si>
    <t>Water Supply &amp; Sanitation</t>
  </si>
  <si>
    <t>Water Supply</t>
  </si>
  <si>
    <t>P.H.E. Department</t>
  </si>
  <si>
    <t>34.44.01</t>
  </si>
  <si>
    <t>34.44.13</t>
  </si>
  <si>
    <t>34.44.51</t>
  </si>
  <si>
    <t>34.53.01</t>
  </si>
  <si>
    <t>Piggery Development</t>
  </si>
  <si>
    <t>Intensive Piggery development</t>
  </si>
  <si>
    <t>Census Survey and Statistics</t>
  </si>
  <si>
    <t>Surveys and Statistics</t>
  </si>
  <si>
    <t>DEMAND NO. 11</t>
  </si>
  <si>
    <t>FOOD, CIVIL SUPPLIES &amp; CONSUMER AFFAIRS</t>
  </si>
  <si>
    <t>Civil Supplies</t>
  </si>
  <si>
    <t>Other General Economic Services</t>
  </si>
  <si>
    <t>Welfare of Scheduled Caste</t>
  </si>
  <si>
    <t>The Supplementary is required for (a) Shortfall in salaries, Office Expenses etc. (b) Payment of advertisement bills (c) Implementation of Centrally Sponsored Schemes (d) Construction of Namchi Sandruptse Ropeway (e) Land acquisition for Lingdem Hot Spring (f) Development of Buddhist Circuit in Sikkim including  Bodhgaya, Saranath (g) Construction of Phamrong Ropeway and Development of Water fall (h)  Development of two picnic spots.</t>
  </si>
  <si>
    <t>Community Development</t>
  </si>
  <si>
    <t>Rural Community Centre</t>
  </si>
  <si>
    <t>Rural Development</t>
  </si>
  <si>
    <t>Games and Sports Activities</t>
  </si>
  <si>
    <t>65.00.74</t>
  </si>
  <si>
    <t>Sports Academics</t>
  </si>
  <si>
    <t>Schemes under North Eastern Council 
(NEC)</t>
  </si>
  <si>
    <t>Branch Training Centres</t>
  </si>
  <si>
    <t>Horticulture and Vegetable Crops</t>
  </si>
  <si>
    <t>Floriculture</t>
  </si>
  <si>
    <t>The Supplementary is required for (a) Shortfall in salaries and other office expenses (b) Shortfall in wages (c) Improvement work around Mintokgang (d) Consultancy for Pakyong Master Plan (e) Construction of Shop rooms at Lallbazar (f) Major Repair of Slum Rehabilitation Centre, Lingding (g) Double Entry Accrual System for Urban Local Bodies (h) Construction of  welcome gate at Rangpo (i) Implemention of Master Plan/beautification of Changu Mart (j) Toilet at Buriakhop including shifting of SNT and DIC offce at Jorethang(k) O &amp; M of Foutains, Central Park (l) Implementation of Centrally Sponsored Schemes (m) Garbage disposal (n) Construction of Flyover (o) State Share for NABARD Schemes (p) Storm Water Dosposal for Jorethang Bazar (q) Construction of ULB Office in North/East and South/West (r) Construction of Parking Place at Namthang</t>
  </si>
  <si>
    <t>( r)</t>
  </si>
  <si>
    <t>Panchayat Yuva Krida Aur Khel  Abhiyan (PYKKA) (90:10 % CSS) (State Share only)</t>
  </si>
  <si>
    <t>National Service Scheme Programme (75:25% CSS) (State Share only)</t>
  </si>
  <si>
    <t>Astro Turf in Paljor Stadium (ACA) (State Share only)</t>
  </si>
  <si>
    <t>The Supplementary is required for (a) Shortfall in salaries, Office Expenses etc (b) Implementation of Centrally Sponsored Schemes (c) Incentives for sports persons (d) Pending liabilities (e)  Stipend for Namchi and Gangtok Sports hostels.  (f) Maintenance of Palzor Stadium (g) Astro Turf in Paljor Stadium (h) Construction of Soreng Stadium.</t>
  </si>
  <si>
    <t xml:space="preserve">(b) </t>
  </si>
  <si>
    <t>The Supplementary is required for (a) Shortfall in Salaries, Travel Expenses etc. (b) Grant in aid to Sikkim Commission for Backward Classes (c) Expenses on Welfare Board (d) Grants in Aid to Sikkim Welfare Commission (e) Welfare of Handicapped (f)  Implementation of Centrally Sponsored Schemes (g) Grant in Aid to State Commission for Protection of Rights of Children (h) Grant in aid to State Women Commission (i) Grant in aid to Destitute Homes (j) Grant in aid to Voluntary Organisations (k) Grant -in-Aid to Juvenile Justice Board (l) Implementation of Small Family Scheme (m) Implementation of National Old Age Pension Scheme (n) State Special Nutrition Programme (o) Construction of Schedule Tribal School at Jushingthang (p) Construction of Anganwadi Centre (q) Payment of pending liabilities. As Savings are available within the same Section of the Grant, a token supplementary is sought.</t>
  </si>
  <si>
    <t>Construction of Working Women's Hostel at Jorethang (90:10 % CSS) (Central Share only)</t>
  </si>
  <si>
    <t>*81</t>
  </si>
  <si>
    <r>
      <t xml:space="preserve">(**) Including State Share of </t>
    </r>
    <r>
      <rPr>
        <sz val="8"/>
        <rFont val="Rupee Foradian"/>
        <family val="2"/>
      </rPr>
      <t>`</t>
    </r>
    <r>
      <rPr>
        <sz val="8"/>
        <rFont val="Times New Roman"/>
        <family val="1"/>
      </rPr>
      <t xml:space="preserve"> 15.00 Lakh.</t>
    </r>
  </si>
  <si>
    <t>00.45.75</t>
  </si>
  <si>
    <t>00.45.81</t>
  </si>
  <si>
    <t>Capital Outlay on Other Rural Development  Programme</t>
  </si>
  <si>
    <t>Deduct amount met from Sikkim Transport Infrastructure Development Fund</t>
  </si>
  <si>
    <t>DEMAND NO. 36</t>
  </si>
  <si>
    <t>Capital Outlay on Water Supply &amp; 
Sanitation</t>
  </si>
  <si>
    <t>Urban Water Supply</t>
  </si>
  <si>
    <t>Community Health Centres</t>
  </si>
  <si>
    <t>60.00.53</t>
  </si>
  <si>
    <t>Capital Outlay on Medical &amp; Public 
Health</t>
  </si>
  <si>
    <t>DEMAND NO. 14</t>
  </si>
  <si>
    <t>HOME</t>
  </si>
  <si>
    <t>Administration of Justice</t>
  </si>
  <si>
    <t>Other Administrative Services</t>
  </si>
  <si>
    <t>Guest Houses, Government Hostels 
etc.</t>
  </si>
  <si>
    <t>Sikkim Guest House, Guwahati</t>
  </si>
  <si>
    <t>See page  108 of Vol II    of the Demands for Grants for 2011-12</t>
  </si>
  <si>
    <t>Improvement,Carpetting,Drainage and Protective Works on Tanak-Makha 10th Mile road in East Sikkim</t>
  </si>
  <si>
    <t>Project for employee &amp; pensioners Data base was on the initial stage therefor, expdt. Incured was Rs 70.78 lakh only the rest was surrendered we need to make payments during TFY</t>
  </si>
  <si>
    <t>Greening of Ecologically Fragile Area</t>
  </si>
  <si>
    <t>71.47.73</t>
  </si>
  <si>
    <t>Regeneration of Conifer Forest area</t>
  </si>
  <si>
    <t>71.48.71</t>
  </si>
  <si>
    <t>Forest Produce</t>
  </si>
  <si>
    <t>Utilisation Circle</t>
  </si>
  <si>
    <t>Environmental Forestry and Wildlife</t>
  </si>
  <si>
    <t>Wild Life Preservation</t>
  </si>
  <si>
    <t>Chief Wild Life Warden Establishment</t>
  </si>
  <si>
    <t>00.38.01</t>
  </si>
  <si>
    <t>00.38.13</t>
  </si>
  <si>
    <t>00.45.71</t>
  </si>
  <si>
    <t>66.45.71</t>
  </si>
  <si>
    <t>66.46.71</t>
  </si>
  <si>
    <t>66.47.71</t>
  </si>
  <si>
    <t>66.48.71</t>
  </si>
  <si>
    <t>Social and Farm Forestry</t>
  </si>
  <si>
    <t>Farm Forestry</t>
  </si>
  <si>
    <t>Sericulture</t>
  </si>
  <si>
    <t>70.61.01</t>
  </si>
  <si>
    <t>70.61.11</t>
  </si>
  <si>
    <t>70.45.72</t>
  </si>
  <si>
    <t>70.46.72</t>
  </si>
  <si>
    <t>70.47.72</t>
  </si>
  <si>
    <t>70.48.72</t>
  </si>
  <si>
    <t>Plantation Schemes</t>
  </si>
  <si>
    <t>71.44.74</t>
  </si>
  <si>
    <t>Medicinal Plants</t>
  </si>
  <si>
    <t>71.45.71</t>
  </si>
  <si>
    <t>Capital Outlay on Tourism</t>
  </si>
  <si>
    <t>DEMAND NO. 39</t>
  </si>
  <si>
    <t>SPORTS AND YOUTH AFFAIRS</t>
  </si>
  <si>
    <t>South/West District</t>
  </si>
  <si>
    <t>60.43.01</t>
  </si>
  <si>
    <t>60.43.11</t>
  </si>
  <si>
    <t>60.43.13</t>
  </si>
  <si>
    <t>Youth Welfare Programmes for Students</t>
  </si>
  <si>
    <t>National Cadet Corps.</t>
  </si>
  <si>
    <t>(f)</t>
  </si>
  <si>
    <t>(g)</t>
  </si>
  <si>
    <t>See page  93 of Vol I  of the Demands for Grants for 2011-12</t>
  </si>
  <si>
    <t>See page 111 of Vol II     of the Demands for Grants for 2011-12</t>
  </si>
  <si>
    <t>See page 72  of Vol I  of the Demands for Grants for 2011-12</t>
  </si>
  <si>
    <t>See page 70  of Vol I   of the Demands for Grants for 2011-12</t>
  </si>
  <si>
    <t>See page  53  of Vol I of the Demands for Grants for 2011-12</t>
  </si>
  <si>
    <t>Indigenous System of Medicines</t>
  </si>
  <si>
    <t>64.44.01</t>
  </si>
  <si>
    <t>64.59.01</t>
  </si>
  <si>
    <t>00.44</t>
  </si>
  <si>
    <t>00.44.31</t>
  </si>
  <si>
    <t>Agricultural Farms</t>
  </si>
  <si>
    <t>01.44.02</t>
  </si>
  <si>
    <t>Wages</t>
  </si>
  <si>
    <t>Minor Works</t>
  </si>
  <si>
    <t>Manures and Fertilizers</t>
  </si>
  <si>
    <t>Agriculture Input Scheme</t>
  </si>
  <si>
    <t>62.44.01</t>
  </si>
  <si>
    <t>62.44.11</t>
  </si>
  <si>
    <t>62.45.14</t>
  </si>
  <si>
    <t>Rent, Rates &amp; Taxes</t>
  </si>
  <si>
    <t>62.45.50</t>
  </si>
  <si>
    <t>62.46.14</t>
  </si>
  <si>
    <t>60.46.76</t>
  </si>
  <si>
    <t>ii)</t>
  </si>
  <si>
    <t>iii)</t>
  </si>
  <si>
    <t>iv)</t>
  </si>
  <si>
    <t>v)</t>
  </si>
  <si>
    <t>vi)</t>
  </si>
  <si>
    <t>vii)</t>
  </si>
  <si>
    <t>viii)</t>
  </si>
  <si>
    <t>ix)</t>
  </si>
  <si>
    <t>x)</t>
  </si>
  <si>
    <t>xi)</t>
  </si>
  <si>
    <t>xii)</t>
  </si>
  <si>
    <t>xiii)</t>
  </si>
  <si>
    <t>xiv)</t>
  </si>
  <si>
    <t>xv)</t>
  </si>
  <si>
    <t>xvi)</t>
  </si>
  <si>
    <t>xvii)</t>
  </si>
  <si>
    <t>xviii)</t>
  </si>
  <si>
    <t>xix)</t>
  </si>
  <si>
    <t>xx)</t>
  </si>
  <si>
    <t>xxi)</t>
  </si>
  <si>
    <t>xxii)</t>
  </si>
  <si>
    <t>xxiii)</t>
  </si>
  <si>
    <t>xxiv)</t>
  </si>
  <si>
    <t>xxv)</t>
  </si>
  <si>
    <t>xxvi)</t>
  </si>
  <si>
    <t>xxvii)</t>
  </si>
  <si>
    <t>xxviii)</t>
  </si>
  <si>
    <t>xxix)</t>
  </si>
  <si>
    <t>xxx)</t>
  </si>
  <si>
    <t>xxxi)</t>
  </si>
  <si>
    <t>xxxii)</t>
  </si>
  <si>
    <t>xxxiii)</t>
  </si>
  <si>
    <t>xxxiv)</t>
  </si>
  <si>
    <t>xxxv)</t>
  </si>
  <si>
    <t>xxxvi)</t>
  </si>
  <si>
    <t>xxxvii)</t>
  </si>
  <si>
    <t>Total   - "A"</t>
  </si>
  <si>
    <t>B</t>
  </si>
  <si>
    <t xml:space="preserve">CAPITAL SECTION </t>
  </si>
  <si>
    <t>Total  - "B"</t>
  </si>
  <si>
    <t>GRAND TOTAL - (A+B)</t>
  </si>
  <si>
    <t>68.61.13</t>
  </si>
  <si>
    <t>Gangtok Establishment</t>
  </si>
  <si>
    <t>68.62.01</t>
  </si>
  <si>
    <t>68.62.11</t>
  </si>
  <si>
    <t>68.62.13</t>
  </si>
  <si>
    <t>68.62.14</t>
  </si>
  <si>
    <t>MH</t>
  </si>
  <si>
    <t>Industries</t>
  </si>
  <si>
    <t>Consumer Industries</t>
  </si>
  <si>
    <t>80 General</t>
  </si>
  <si>
    <t>80.800 Other expenditure</t>
  </si>
  <si>
    <t>Public Sector Undertakings</t>
  </si>
  <si>
    <t xml:space="preserve">Voluntary Retirement Scheme </t>
  </si>
  <si>
    <t>Loans for Other General Economic Services</t>
  </si>
  <si>
    <t>General Financial Institutions</t>
  </si>
  <si>
    <t>Loan for SIDICO</t>
  </si>
  <si>
    <t>Repayment of loan Contracted by SIDICO</t>
  </si>
  <si>
    <t>DEMAND NO. 17</t>
  </si>
  <si>
    <t>INFORMATION AND PUBLIC RELATION</t>
  </si>
  <si>
    <t>Information and Publicity</t>
  </si>
  <si>
    <t>Films</t>
  </si>
  <si>
    <t>00.44.51</t>
  </si>
  <si>
    <t>Photo Services</t>
  </si>
  <si>
    <t>Sikkim Herald</t>
  </si>
  <si>
    <t>Art and Culture</t>
  </si>
  <si>
    <t>Felicitations of Artists</t>
  </si>
  <si>
    <t>Maintenance &amp; Repairs of Road 
Machineries</t>
  </si>
  <si>
    <t>68.00.31</t>
  </si>
  <si>
    <t>69.00.31</t>
  </si>
  <si>
    <t>Grant-in-Aid</t>
  </si>
  <si>
    <t>00.00.73</t>
  </si>
  <si>
    <t>Major Works</t>
  </si>
  <si>
    <t>Loans and Advances</t>
  </si>
  <si>
    <t>DEMAND NO. 5</t>
  </si>
  <si>
    <t>CULTURAL  AFFAIRS AND HERITAGE</t>
  </si>
  <si>
    <t>47</t>
  </si>
  <si>
    <t>48</t>
  </si>
  <si>
    <t>70.48.71</t>
  </si>
  <si>
    <t>Other Child Welfare Programme</t>
  </si>
  <si>
    <t>Grant in Aid to State Commission for Protection of Rights of Children</t>
  </si>
  <si>
    <t>63.00.73</t>
  </si>
  <si>
    <t>Women's Welfare</t>
  </si>
  <si>
    <t>State Women Commission</t>
  </si>
  <si>
    <t>Welfare of Aged, Infirm &amp; Destitute</t>
  </si>
  <si>
    <t>Destitute Homes</t>
  </si>
  <si>
    <t>Correctional Services</t>
  </si>
  <si>
    <t>Juvenile Social Maladjustment (50:50% CSS)</t>
  </si>
  <si>
    <t>Assistance to Voluntary Organisation</t>
  </si>
  <si>
    <t>Voluntary Organisation</t>
  </si>
  <si>
    <t>Social Defence</t>
  </si>
  <si>
    <t>Grant -in-Aid to Juvenile Justice Board</t>
  </si>
  <si>
    <t>Small Family Scheme</t>
  </si>
  <si>
    <t>45.73.13</t>
  </si>
  <si>
    <t>Gangtok Block Administrative Centre</t>
  </si>
  <si>
    <t>45.74.01</t>
  </si>
  <si>
    <t>45.74.11</t>
  </si>
  <si>
    <t>45.74.13</t>
  </si>
  <si>
    <t>Regu Block Administrative Centre</t>
  </si>
  <si>
    <t>45.75.01</t>
  </si>
  <si>
    <t>45.75.11</t>
  </si>
  <si>
    <t>45.75.13</t>
  </si>
  <si>
    <t>Rakdong Tintek Block Administrative 
Centre</t>
  </si>
  <si>
    <t>45.76.01</t>
  </si>
  <si>
    <t>45.76.11</t>
  </si>
  <si>
    <t>45.76.13</t>
  </si>
  <si>
    <t>Khamdong Block Administrative Centre</t>
  </si>
  <si>
    <t>45.77.01</t>
  </si>
  <si>
    <t>45.77.11</t>
  </si>
  <si>
    <t>45.77.13</t>
  </si>
  <si>
    <t>Ranka Block Administrative Centre</t>
  </si>
  <si>
    <t>45.78.01</t>
  </si>
  <si>
    <t>45.78.11</t>
  </si>
  <si>
    <t>45.78.13</t>
  </si>
  <si>
    <t>Barapathing Block Administrative Centre</t>
  </si>
  <si>
    <t>45.80.01</t>
  </si>
  <si>
    <t>45.80.11</t>
  </si>
  <si>
    <t>45.80.13</t>
  </si>
  <si>
    <t>Martam Block Administrative Centre</t>
  </si>
  <si>
    <t>45.81.01</t>
  </si>
  <si>
    <t>45.81.11</t>
  </si>
  <si>
    <t>45.81.13</t>
  </si>
  <si>
    <t>Yuksom Block Administrative Centre</t>
  </si>
  <si>
    <t>46.71.01</t>
  </si>
  <si>
    <t>46.71.11</t>
  </si>
  <si>
    <t>46.71.13</t>
  </si>
  <si>
    <t>Gyalshing Block Administrative Centre</t>
  </si>
  <si>
    <t>Food Subsidies</t>
  </si>
  <si>
    <t>Welfare of Scheduled Tribes</t>
  </si>
  <si>
    <t>00.45.14</t>
  </si>
  <si>
    <t>00.60.01</t>
  </si>
  <si>
    <t>00.60.13</t>
  </si>
  <si>
    <t>Other Rural Development 
Programme</t>
  </si>
  <si>
    <t>Maintenance &amp; Repairs of Rural Roads and Bridges under East District</t>
  </si>
  <si>
    <t>Maintenance &amp; Repairs of Rural Roads and Bridges under West District</t>
  </si>
  <si>
    <t>Urban Development &amp; Housing</t>
  </si>
  <si>
    <t>Vigilance</t>
  </si>
  <si>
    <t>Gross Total :-</t>
  </si>
  <si>
    <t>Deduct Recoveries</t>
  </si>
  <si>
    <t>Total:-</t>
  </si>
  <si>
    <t>SUMMARY OF EXPENDITURE 2011-12</t>
  </si>
  <si>
    <t>Sl. No.</t>
  </si>
  <si>
    <t>Dem. No.</t>
  </si>
  <si>
    <t>Department to which the Demand/ Appropriation Relates</t>
  </si>
  <si>
    <t>Revenue</t>
  </si>
  <si>
    <t>Capital</t>
  </si>
  <si>
    <t>Page No.</t>
  </si>
  <si>
    <t>Building and Housing</t>
  </si>
  <si>
    <t>Finance, Revenue and Expenditure</t>
  </si>
  <si>
    <t xml:space="preserve">Forest, Environment &amp; Wildlife Management </t>
  </si>
  <si>
    <t>Printing &amp; Stationery</t>
  </si>
  <si>
    <t>INTRODUCTORY REMARKS</t>
  </si>
  <si>
    <r>
      <t xml:space="preserve">         This is the First Supplementary Demands for Grants for the Current Financial Year 2011-12. The Supplementary Demands for Grants included in this batch cover 42 Grants/ Appropriations and involve gross expenditure of </t>
    </r>
    <r>
      <rPr>
        <sz val="11"/>
        <rFont val="Rupee Foradian"/>
        <family val="2"/>
      </rPr>
      <t>`</t>
    </r>
    <r>
      <rPr>
        <sz val="11"/>
        <rFont val="Times New Roman"/>
        <family val="1"/>
      </rPr>
      <t xml:space="preserve"> 50036.00 lakh comprising of </t>
    </r>
    <r>
      <rPr>
        <sz val="11"/>
        <rFont val="Rupee Foradian"/>
        <family val="2"/>
      </rPr>
      <t>`</t>
    </r>
    <r>
      <rPr>
        <sz val="11"/>
        <rFont val="Times New Roman"/>
        <family val="1"/>
      </rPr>
      <t xml:space="preserve"> 27527.24 lakh on Revenue Account and </t>
    </r>
    <r>
      <rPr>
        <sz val="11"/>
        <rFont val="Rupee Foradian"/>
        <family val="2"/>
      </rPr>
      <t>`</t>
    </r>
    <r>
      <rPr>
        <sz val="11"/>
        <rFont val="Times New Roman"/>
        <family val="1"/>
      </rPr>
      <t xml:space="preserve"> 22508.76 lakh on Capital Account. After taking into account related adjustments during the current financial year, the appropriations will involve net out go of </t>
    </r>
    <r>
      <rPr>
        <sz val="11"/>
        <rFont val="Rupee Foradian"/>
        <family val="2"/>
      </rPr>
      <t>`</t>
    </r>
    <r>
      <rPr>
        <sz val="11"/>
        <rFont val="Times New Roman"/>
        <family val="1"/>
      </rPr>
      <t xml:space="preserve"> 29835.96 crore.</t>
    </r>
  </si>
  <si>
    <r>
      <t>(</t>
    </r>
    <r>
      <rPr>
        <i/>
        <sz val="11"/>
        <rFont val="Rupee Foradian"/>
        <family val="2"/>
      </rPr>
      <t>`</t>
    </r>
    <r>
      <rPr>
        <i/>
        <sz val="11"/>
        <rFont val="Times New Roman"/>
        <family val="1"/>
      </rPr>
      <t xml:space="preserve"> in lakh)</t>
    </r>
  </si>
  <si>
    <t xml:space="preserve">         The  Department/function-wise details of the additional requirements are as under :-</t>
  </si>
  <si>
    <t>xxxviii)</t>
  </si>
  <si>
    <t>xxxix)</t>
  </si>
  <si>
    <t>Food Security &amp; Agriculture Development</t>
  </si>
  <si>
    <t xml:space="preserve">REVENUE SECTION </t>
  </si>
  <si>
    <t>a)</t>
  </si>
  <si>
    <t>b)</t>
  </si>
  <si>
    <t>c)</t>
  </si>
  <si>
    <t>d)</t>
  </si>
  <si>
    <t>e)</t>
  </si>
  <si>
    <t>f)</t>
  </si>
  <si>
    <t>North Eastern Council</t>
  </si>
  <si>
    <t>Centrally Sponsored Schemes</t>
  </si>
  <si>
    <t>Unspent balances of Special Plan Assistance/Additional Central Assistance</t>
  </si>
  <si>
    <t>Sikkim Transport Infrastructure Development Fund and Environment Cess</t>
  </si>
  <si>
    <t>Additional resource Mobilisation and disinvestment proceeds</t>
  </si>
  <si>
    <r>
      <t xml:space="preserve">               Thirty one Supplementary Demands totaling </t>
    </r>
    <r>
      <rPr>
        <sz val="11"/>
        <rFont val="Rupee Foradian"/>
        <family val="2"/>
      </rPr>
      <t xml:space="preserve">` </t>
    </r>
    <r>
      <rPr>
        <sz val="11"/>
        <rFont val="Times New Roman"/>
        <family val="1"/>
      </rPr>
      <t xml:space="preserve">36423.54 lakh under Plan are necessitated due to revision of Plan outlay and Sectoral adjustments of </t>
    </r>
    <r>
      <rPr>
        <sz val="11"/>
        <rFont val="Rupee Foradian"/>
        <family val="2"/>
      </rPr>
      <t>`</t>
    </r>
    <r>
      <rPr>
        <sz val="11"/>
        <rFont val="Times New Roman"/>
        <family val="1"/>
      </rPr>
      <t xml:space="preserve"> 20200.04 lakh</t>
    </r>
  </si>
  <si>
    <t>General Performance Grant recommended by the 13th Finance Commission</t>
  </si>
  <si>
    <t>DEMAND NO. 46</t>
  </si>
  <si>
    <t>MUNICIPAL AFFAIRS</t>
  </si>
  <si>
    <t>Assistance to Municipal Corporations</t>
  </si>
  <si>
    <t>DEMAND NO. 37</t>
  </si>
  <si>
    <t>SIKKIM NATIONALISED TRANSPORT</t>
  </si>
  <si>
    <t>Road Transport</t>
  </si>
  <si>
    <t>Operation</t>
  </si>
  <si>
    <t>Maintenance and  Repairs</t>
  </si>
  <si>
    <t>PUBLIC SERVICE COMMISSION</t>
  </si>
  <si>
    <t>State Public Service Commission                         (Charged)</t>
  </si>
  <si>
    <t>State Public Service Commission
 (Charged)</t>
  </si>
  <si>
    <t>DEMAND NO. 34</t>
  </si>
  <si>
    <t>ROADS AND BRIDGES</t>
  </si>
  <si>
    <t>Roads and Bridges Department</t>
  </si>
  <si>
    <t>Maintenance &amp; Repairs of Roads under East District</t>
  </si>
  <si>
    <t>Maintenance &amp; Repairs of Roads under West District</t>
  </si>
  <si>
    <t>Maintenance &amp; Repairs of Roads under North District</t>
  </si>
  <si>
    <t>Maintenance &amp; Repairs of Roads under South District</t>
  </si>
  <si>
    <t>SP</t>
  </si>
  <si>
    <t>72.44.72</t>
  </si>
  <si>
    <t>State Share for NABARD Schemes</t>
  </si>
  <si>
    <t>Projects/Schemes for the benefit of N.E. Region and Sikkim (90:10% CSS)</t>
  </si>
  <si>
    <t>60.46.90</t>
  </si>
  <si>
    <t>Improvement of Sombaria-Hilley Road (NEC)</t>
  </si>
  <si>
    <t>60.46.91</t>
  </si>
  <si>
    <t>Extension of Road from Chakung Khaniserbong SPWD Road to Majuwa Village via Chota Samdong (NLCPR)</t>
  </si>
  <si>
    <t>60.47.87</t>
  </si>
  <si>
    <t>Improvement &amp; Widening of Tintek Dikchu Road (12 KM) (NLCPR)</t>
  </si>
  <si>
    <t>60.47.90</t>
  </si>
  <si>
    <t>Double laning of Sichey - Ranka Road (11km)(NLCPR</t>
  </si>
  <si>
    <t>60.48.84</t>
  </si>
  <si>
    <t>60.48.88</t>
  </si>
  <si>
    <t>Construction of Roads from 10th Mile Legship-Kewzing Road to Tingmoo village in South Sikkim (NEC)</t>
  </si>
  <si>
    <t>16.00.60</t>
  </si>
  <si>
    <t>Other Capital Expenditure</t>
  </si>
  <si>
    <t>DEMAND NO. 16</t>
  </si>
  <si>
    <t>COMMERCE AND INDUSTRIES</t>
  </si>
  <si>
    <t>Management</t>
  </si>
  <si>
    <t>Village &amp; Small Industries</t>
  </si>
  <si>
    <t>The Supplementary is required for (a) Shortfall in salaries, Office Expenses and Other Charges (b) Grant in aid to State Council of Science and Technology</t>
  </si>
  <si>
    <t>Land Acquisition for Hanuman Statue at Assam Lingzey</t>
  </si>
  <si>
    <t>Land Acquisition for Ramayan Busty at Tumin, East Sikkim</t>
  </si>
  <si>
    <t>L.D.Kazi Museum at Chakung</t>
  </si>
  <si>
    <t>*60.00.92</t>
  </si>
  <si>
    <t>*60.00.93</t>
  </si>
  <si>
    <t>*60.00.94</t>
  </si>
  <si>
    <t>Construction of Schedule Tribal School at Jushingthang</t>
  </si>
  <si>
    <t>*60.00.75</t>
  </si>
  <si>
    <t>*39.66.54</t>
  </si>
  <si>
    <t>*61.44.74</t>
  </si>
  <si>
    <t>*61.44.75</t>
  </si>
  <si>
    <t>Veterinary Medicine and Surgical Equipments</t>
  </si>
  <si>
    <t>Mobile Veterinary Dispensary</t>
  </si>
  <si>
    <t>*63.44.72</t>
  </si>
  <si>
    <t>Livestock Feed</t>
  </si>
  <si>
    <t>*00.44.77</t>
  </si>
  <si>
    <t>Establishment of Stockman Centres</t>
  </si>
  <si>
    <t>*61.00.92</t>
  </si>
  <si>
    <t>Construction of Soreng Stadium</t>
  </si>
  <si>
    <t>Consultancy for Pakyong Master Plan</t>
  </si>
  <si>
    <t>*62.44.80</t>
  </si>
  <si>
    <t>*61.00.53</t>
  </si>
  <si>
    <t>Welfare of Handicapped</t>
  </si>
  <si>
    <t>Welfare Activities</t>
  </si>
  <si>
    <t>Machinery and Equipments/Distt. Disability Reh. Centre</t>
  </si>
  <si>
    <t>Welfare of Scheduled Castes, Scheduled  Tribes &amp; Other Backward Classes</t>
  </si>
  <si>
    <t>Capital Outlay on Social Security and 
Welfare</t>
  </si>
  <si>
    <t>*00.44.76</t>
  </si>
  <si>
    <t>64.00.71</t>
  </si>
  <si>
    <t>65.00.71</t>
  </si>
  <si>
    <t>DEMAND NO. 38</t>
  </si>
  <si>
    <t>SOCIAL JUSTICE, EMPOWERMENT AND WELFARE</t>
  </si>
  <si>
    <t>Tribal Area Sub- Plan</t>
  </si>
  <si>
    <t>Sports &amp; Youth Services</t>
  </si>
  <si>
    <t>Urban Development</t>
  </si>
  <si>
    <t>Welfare of Scheduled Caste, Scheduled Tribes &amp;  Other Backward Classes</t>
  </si>
  <si>
    <t>Welfare of Scheduled Castes</t>
  </si>
  <si>
    <t>72.44.51</t>
  </si>
  <si>
    <t>72.44.52</t>
  </si>
  <si>
    <t>72.45.01</t>
  </si>
  <si>
    <t>72.45.11</t>
  </si>
  <si>
    <t>72.46.01</t>
  </si>
  <si>
    <t>Health Care, Human Services and Family Welfare</t>
  </si>
  <si>
    <t>Home</t>
  </si>
  <si>
    <t>Horticulture and Cash Crops Development</t>
  </si>
  <si>
    <t>Commerce and Industries</t>
  </si>
  <si>
    <t>Information Technology</t>
  </si>
  <si>
    <t>Irrigation &amp; Flood Control</t>
  </si>
  <si>
    <t>Judiciary</t>
  </si>
  <si>
    <t>Labour</t>
  </si>
  <si>
    <t>Land Revenue and Disaster Management</t>
  </si>
  <si>
    <t>Law</t>
  </si>
  <si>
    <t>Legislature</t>
  </si>
  <si>
    <t>Parliamentary Affairs</t>
  </si>
  <si>
    <t>Personnel, Administrative Reforms, Training, Public Grievances, Career Options and Employment, Skill Development and Chief Minister's Self Employment Schemes</t>
  </si>
  <si>
    <t>46.76.13</t>
  </si>
  <si>
    <t>Hee Bermiok Block Administrative Centre</t>
  </si>
  <si>
    <t>46.77.11</t>
  </si>
  <si>
    <t>46.77.13</t>
  </si>
  <si>
    <t>46.73.11</t>
  </si>
  <si>
    <t>46.73.13</t>
  </si>
  <si>
    <t>Kaluk Block Administrative Centre</t>
  </si>
  <si>
    <t>46.74.01</t>
  </si>
  <si>
    <t>46.74.11</t>
  </si>
  <si>
    <t>Legislator's Hostel</t>
  </si>
  <si>
    <t>DEMAND NO. 25</t>
  </si>
  <si>
    <t>MINES, MINERALS AND GEOLOGY</t>
  </si>
  <si>
    <t>Non-Ferrous Mining and Metallurgical Industries</t>
  </si>
  <si>
    <t>Regulation and Development of 
Mines</t>
  </si>
  <si>
    <t>Collection Charges- Entertainment Tax</t>
  </si>
  <si>
    <t>Collection Charges-Other Taxes &amp; Duties</t>
  </si>
  <si>
    <t>Construction of Trout Farm, Rabum, North Sikkim (Funded by Teesta Urja) (CSS)</t>
  </si>
  <si>
    <t>Development Planning, Economic Reforms and North Eastern Council Affairs</t>
  </si>
  <si>
    <t>Police</t>
  </si>
  <si>
    <t>Energy and Power</t>
  </si>
  <si>
    <t>Printing and Stationery</t>
  </si>
  <si>
    <t>Water Security and Public Health Engineering</t>
  </si>
  <si>
    <t>Roads &amp; Bridges</t>
  </si>
  <si>
    <t>Rural Management and  Development</t>
  </si>
  <si>
    <t>Sikkim Nationalised Transport</t>
  </si>
  <si>
    <t>Social  Justice, Empowerment and Welfare</t>
  </si>
  <si>
    <t>Tourism</t>
  </si>
  <si>
    <t>Maintenance &amp; Repairs of Office Buildings under West District</t>
  </si>
  <si>
    <t>60.73.02</t>
  </si>
  <si>
    <t>Maintenance &amp; Repairs of Office Buildings under North District</t>
  </si>
  <si>
    <t>60.74.02</t>
  </si>
  <si>
    <t>Maintenance &amp; Repairs of Office Buildings under South District</t>
  </si>
  <si>
    <t>60.75.02</t>
  </si>
  <si>
    <t>Other Maintenance Expenditure</t>
  </si>
  <si>
    <t>61.73.71</t>
  </si>
  <si>
    <t>The Supplementary is required for (a) Shortfall Travel Expenses, Office Expenses etc (b) Replacement of vehicle of the Secretary</t>
  </si>
  <si>
    <t>The net outgo will be funded through the following sources   :-</t>
  </si>
  <si>
    <t>Hospital and Dispensaries</t>
  </si>
  <si>
    <t>Central Health Stores</t>
  </si>
  <si>
    <t>61.00.14</t>
  </si>
  <si>
    <t>AMC for Hospital Equipment</t>
  </si>
  <si>
    <t>Purchase of Hospital Equipments</t>
  </si>
  <si>
    <t>S.T.N.M. Hospital, Gangtok</t>
  </si>
  <si>
    <t>62.00.51</t>
  </si>
  <si>
    <t>Strenthening of Consumer Dispute Redressal Agencies - Strengthening Consumer Fora (100% CSS)</t>
  </si>
  <si>
    <t>DEMAND  NO. 1</t>
  </si>
  <si>
    <t>FOOD SECURITY AND AGRICULTURE DEVELOPMENT</t>
  </si>
  <si>
    <t>Crop Husbandry</t>
  </si>
  <si>
    <t>Food, Storage and Warehousing</t>
  </si>
  <si>
    <t>Other Agricultural Programmes</t>
  </si>
  <si>
    <t>Capital Outlay on Crop Husbandry</t>
  </si>
  <si>
    <t>Total</t>
  </si>
  <si>
    <t>Voted</t>
  </si>
  <si>
    <t>PLAN</t>
  </si>
  <si>
    <t>Plan</t>
  </si>
  <si>
    <t>Non-Plan</t>
  </si>
  <si>
    <t>REVENUE SECTION</t>
  </si>
  <si>
    <t>M.H.</t>
  </si>
  <si>
    <t>Direction and Administration</t>
  </si>
  <si>
    <t>Agriculture Department</t>
  </si>
  <si>
    <t>Head Office Establishment</t>
  </si>
  <si>
    <t>01.44.01</t>
  </si>
  <si>
    <t>Salaries</t>
  </si>
  <si>
    <t>01.44.11</t>
  </si>
  <si>
    <t>Travel Expenses</t>
  </si>
  <si>
    <t>01.44.13</t>
  </si>
  <si>
    <t>Office Expenses</t>
  </si>
  <si>
    <t>Lumpsum Provision for Revision of Pay</t>
  </si>
  <si>
    <t>Other Charges</t>
  </si>
  <si>
    <t>01.44.51</t>
  </si>
  <si>
    <t>Motor Vehicles</t>
  </si>
  <si>
    <t>East District</t>
  </si>
  <si>
    <t>01.45.01</t>
  </si>
  <si>
    <t>01.45.11</t>
  </si>
  <si>
    <t>01.45.13</t>
  </si>
  <si>
    <t>01.45.51</t>
  </si>
  <si>
    <t>West District</t>
  </si>
  <si>
    <t>01.46.11</t>
  </si>
  <si>
    <t>01.46.13</t>
  </si>
  <si>
    <t>01.46.51</t>
  </si>
  <si>
    <t>North District</t>
  </si>
  <si>
    <t>01.47.11</t>
  </si>
  <si>
    <t>01.47.13</t>
  </si>
  <si>
    <t>01.47.51</t>
  </si>
  <si>
    <t>South District</t>
  </si>
  <si>
    <t>01.48.01</t>
  </si>
  <si>
    <t>01.48.11</t>
  </si>
  <si>
    <t>01.48.13</t>
  </si>
  <si>
    <t>01.48.51</t>
  </si>
  <si>
    <t>Seeds</t>
  </si>
  <si>
    <t>Establishment</t>
  </si>
  <si>
    <t>60.00.01</t>
  </si>
  <si>
    <t>60.00.11</t>
  </si>
  <si>
    <t>60.00.13</t>
  </si>
  <si>
    <t>61.00.71</t>
  </si>
  <si>
    <t>61.00.72</t>
  </si>
  <si>
    <t>61.00.73</t>
  </si>
  <si>
    <t>61.00.74</t>
  </si>
  <si>
    <t>61.00.75</t>
  </si>
  <si>
    <t>Other Expenditure</t>
  </si>
  <si>
    <t>60.00.67</t>
  </si>
  <si>
    <t>Construction of Pony Track and other Infrastructure at Hanuman Tok, Tashi View Point and Ganesh Tok at Gangtok, East  Sikkim (100% CSS)</t>
  </si>
  <si>
    <t>60.00.69</t>
  </si>
  <si>
    <t>Roads   of   Inter   State   or   Economic   Importance</t>
  </si>
  <si>
    <t>The above estimate also does not include the recoveries shown below which are adjusted in accounts as reduction of expenditure by debit to 8235- General and Other Reserve funds, 200-Other Funds and Credit to as under</t>
  </si>
  <si>
    <t>00.901</t>
  </si>
  <si>
    <t>DEMAND NO. 35</t>
  </si>
  <si>
    <t>RURAL MANAGEMENT AND DEVELOPMENT</t>
  </si>
  <si>
    <t>IRRIGATION AND FLOOD CONTROL</t>
  </si>
  <si>
    <t>Minor Irrigation</t>
  </si>
  <si>
    <t>Original Works</t>
  </si>
  <si>
    <t>Assistance to Other Scientific Bodies</t>
  </si>
  <si>
    <t>Khadi &amp; Village Industries</t>
  </si>
  <si>
    <t>Intensive Training Programme-Training for All (100 % CSS)</t>
  </si>
  <si>
    <t>State Council of Science and Technology</t>
  </si>
  <si>
    <t>Work Charged Establishment</t>
  </si>
  <si>
    <t>Maintenance &amp; Repairs of Educational Institutions</t>
  </si>
  <si>
    <t>61.77.27</t>
  </si>
  <si>
    <t>Elementary Education</t>
  </si>
  <si>
    <t>Primary Schools</t>
  </si>
  <si>
    <t>Junior High Schools</t>
  </si>
  <si>
    <t>63.00.50</t>
  </si>
  <si>
    <t>Teachers' Training</t>
  </si>
  <si>
    <t>Teachers' Training Institute</t>
  </si>
  <si>
    <t>66.00.11</t>
  </si>
  <si>
    <t>66.00.13</t>
  </si>
  <si>
    <t>66.00.50</t>
  </si>
  <si>
    <t>81.00.50</t>
  </si>
  <si>
    <t>62.45.31</t>
  </si>
  <si>
    <t>62.46.31</t>
  </si>
  <si>
    <t>62.47.31</t>
  </si>
  <si>
    <t>62.48.31</t>
  </si>
  <si>
    <t>63.45.31</t>
  </si>
  <si>
    <t>63.46.31</t>
  </si>
  <si>
    <t>63.47.31</t>
  </si>
  <si>
    <t>63.48.31</t>
  </si>
  <si>
    <t>Sikkim Board of School Education</t>
  </si>
  <si>
    <t>70.00.13</t>
  </si>
  <si>
    <t>70.00.50</t>
  </si>
  <si>
    <t>Mid Day Meal Programme</t>
  </si>
  <si>
    <t>71.00.73</t>
  </si>
  <si>
    <t>School Lunch/Midday Meal Programme
(100% CSS)</t>
  </si>
  <si>
    <t>Sarva Shiksha Abhiyan (State Share )</t>
  </si>
  <si>
    <t>84.00.31</t>
  </si>
  <si>
    <t>Grant -in-Aid</t>
  </si>
  <si>
    <t>Secondary Education</t>
  </si>
  <si>
    <t>Directorate of Education (District Education Offices)</t>
  </si>
  <si>
    <t>00.00.82</t>
  </si>
  <si>
    <t>00.00.83</t>
  </si>
  <si>
    <t>00.00.84</t>
  </si>
  <si>
    <t xml:space="preserve">Construction of Fish Pond </t>
  </si>
  <si>
    <t>00.00.85</t>
  </si>
  <si>
    <t xml:space="preserve">The Supplementary is required to meet the expenses of newly established Sikkim Guest House  at Guwahati, Assam. </t>
  </si>
  <si>
    <t>(Original plus 1st Supplementary)</t>
  </si>
  <si>
    <t>III.</t>
  </si>
  <si>
    <t>Sub-Head under which this Supplementary Grant will be accounted for :-</t>
  </si>
  <si>
    <t>(Rupees in thousand)</t>
  </si>
  <si>
    <t>Major/Sub-Major/Minor/Sub/Detailed Heads</t>
  </si>
  <si>
    <t xml:space="preserve">NON-PLAN </t>
  </si>
  <si>
    <t>Elections</t>
  </si>
  <si>
    <t>Electoral Officers</t>
  </si>
  <si>
    <t>Preparation and Printing of Electoral Rolls</t>
  </si>
  <si>
    <t>Election Department</t>
  </si>
  <si>
    <t>08.00.11</t>
  </si>
  <si>
    <t>08.00.16</t>
  </si>
  <si>
    <t>Publications</t>
  </si>
  <si>
    <t>08.00.50</t>
  </si>
  <si>
    <t>46.73.01</t>
  </si>
  <si>
    <t>Women &amp; Child Welfare Division</t>
  </si>
  <si>
    <t>39.61.01</t>
  </si>
  <si>
    <t>39.61.11</t>
  </si>
  <si>
    <t>39.61.13</t>
  </si>
  <si>
    <t>Parliamentary Secretary</t>
  </si>
  <si>
    <t>39.62.01</t>
  </si>
  <si>
    <t>39.62.13</t>
  </si>
  <si>
    <t>*60.00.71</t>
  </si>
  <si>
    <t>Upkeep of Town</t>
  </si>
  <si>
    <t>62.44.78</t>
  </si>
  <si>
    <t>70.44.79</t>
  </si>
  <si>
    <t>Piglet Distribution Programme</t>
  </si>
  <si>
    <t>70.46.01</t>
  </si>
  <si>
    <t>70.48.01</t>
  </si>
  <si>
    <t>Intensive Piggery Development</t>
  </si>
  <si>
    <t>Other Live Stock Development</t>
  </si>
  <si>
    <t>Goat Breeding</t>
  </si>
  <si>
    <t>Goat Farm, Mangalbarey</t>
  </si>
  <si>
    <t>71.61.81</t>
  </si>
  <si>
    <t>Strengthening of Goat Farm at Mangalbaria 
(100% CSS)</t>
  </si>
  <si>
    <t>71.61.82</t>
  </si>
  <si>
    <t>Induction of Cross Breed Goats</t>
  </si>
  <si>
    <t>Fodder and Feed Development</t>
  </si>
  <si>
    <t>Pasture Development</t>
  </si>
  <si>
    <t>73.44.01</t>
  </si>
  <si>
    <t>73.44.88</t>
  </si>
  <si>
    <t>Fodder Development Programme
(100% CSS)</t>
  </si>
  <si>
    <t>73.44.89</t>
  </si>
  <si>
    <t>Fodder Seed Procurement and Distribution  (75:25 % CSS)</t>
  </si>
  <si>
    <t>73.44.90</t>
  </si>
  <si>
    <t>Introduction of Hand Driven Chaff Cutter 
(75:25% CSS)</t>
  </si>
  <si>
    <t>73.45.01</t>
  </si>
  <si>
    <t>Administrative Investigation and 
Statistics</t>
  </si>
  <si>
    <t>Census, Survey and Investigation</t>
  </si>
  <si>
    <t>75.44.01</t>
  </si>
  <si>
    <t>00.00.31</t>
  </si>
  <si>
    <t>62.00.33</t>
  </si>
  <si>
    <t>66.00.69</t>
  </si>
  <si>
    <t>Games &amp; Sports Activities under S.A.I.   
 (100% CSS)</t>
  </si>
  <si>
    <t>65.00.95</t>
  </si>
  <si>
    <t>Maintenance of Youth Hostel (100% CSS)</t>
  </si>
  <si>
    <t>03.45.86</t>
  </si>
  <si>
    <t>Construction of Institute of Capacity 
Building</t>
  </si>
  <si>
    <t>36.45.83</t>
  </si>
  <si>
    <t>Swajal Dhara (100 % CSS)</t>
  </si>
  <si>
    <t>LEGISLATURE</t>
  </si>
  <si>
    <t>Parliament/State/Union Territory Legislatures</t>
  </si>
  <si>
    <t>State/Union Territory Legislatures</t>
  </si>
  <si>
    <t>Legislative Assembly</t>
  </si>
  <si>
    <t>Speaker and Deputy Speaker</t>
  </si>
  <si>
    <t>Travel Expenses (Charged)</t>
  </si>
  <si>
    <t>Members</t>
  </si>
  <si>
    <t>Legislative Secretariat</t>
  </si>
  <si>
    <t xml:space="preserve">Token provision for interest on State Plan loans </t>
  </si>
  <si>
    <t xml:space="preserve">Indira Gandhi National Widow  Pension 
Scheme </t>
  </si>
  <si>
    <t xml:space="preserve">Indira Gandhi National disability Pension 
Scheme </t>
  </si>
  <si>
    <t>60.00.34</t>
  </si>
  <si>
    <t>Project</t>
  </si>
  <si>
    <t>61.62.71</t>
  </si>
  <si>
    <t>Kishori Shakti Yojana</t>
  </si>
  <si>
    <t>Monitoring and Evaluation Cell</t>
  </si>
  <si>
    <t>DEMAND NO. 30</t>
  </si>
  <si>
    <t>POLICE</t>
  </si>
  <si>
    <t>(a)</t>
  </si>
  <si>
    <t>60.00.41</t>
  </si>
  <si>
    <t>Secret Service Expenditure</t>
  </si>
  <si>
    <t>Crime Investigation &amp; Vigilance</t>
  </si>
  <si>
    <t>Intelligence Branch</t>
  </si>
  <si>
    <t>Special Police</t>
  </si>
  <si>
    <t>Sikkim Armed Police</t>
  </si>
  <si>
    <t>64.00.51</t>
  </si>
  <si>
    <t>District Police</t>
  </si>
  <si>
    <t>Modernisation of Police Force</t>
  </si>
  <si>
    <t>00.00.88</t>
  </si>
  <si>
    <t>DEMAND NO. 3</t>
  </si>
  <si>
    <t>Buildings &amp; Housing</t>
  </si>
  <si>
    <t>Public Works</t>
  </si>
  <si>
    <t>Capital Outlay on Public Works</t>
  </si>
  <si>
    <t>Office Buildings</t>
  </si>
  <si>
    <t>Maintenance and Repairs</t>
  </si>
  <si>
    <t>72.46.13</t>
  </si>
  <si>
    <t>72.47.01</t>
  </si>
  <si>
    <t>72.47.11</t>
  </si>
  <si>
    <t>72.48.01</t>
  </si>
  <si>
    <t>72.48.11</t>
  </si>
  <si>
    <t>Forestry and Wildlife Department</t>
  </si>
  <si>
    <t>Finance Department</t>
  </si>
  <si>
    <t>Treasury &amp; Accounts 
Administration</t>
  </si>
  <si>
    <t>Land Reforms</t>
  </si>
  <si>
    <t>Maintenance of Land Records</t>
  </si>
  <si>
    <t>00.00.70</t>
  </si>
  <si>
    <t>Agrarian Studies and Computerisation of Land Records (100% CSS)</t>
  </si>
  <si>
    <t>Land Bank Schemes</t>
  </si>
  <si>
    <t>Purchase of Land</t>
  </si>
  <si>
    <t>National Social Assistance Programme</t>
  </si>
  <si>
    <t>National Old Age Pension Scheme</t>
  </si>
  <si>
    <t>Pension Schemes</t>
  </si>
  <si>
    <t>Capital Outlay on Welfare of Scheduled Castes, Scheduled  Tribes &amp; Other Backward Classes</t>
  </si>
  <si>
    <t>Capital Outlay on Urban Development</t>
  </si>
  <si>
    <t>Integrated Development of Small and Medium Towns</t>
  </si>
  <si>
    <t>16.00.74</t>
  </si>
  <si>
    <t>Advisory Board</t>
  </si>
  <si>
    <t>Head Office establishment</t>
  </si>
  <si>
    <t>Sikkim Organic Mission</t>
  </si>
  <si>
    <t>44</t>
  </si>
  <si>
    <t>00.44.71</t>
  </si>
  <si>
    <t>00.44.72</t>
  </si>
  <si>
    <t>Industrial Training Institutes, Rangpo</t>
  </si>
  <si>
    <t>Construction of ITI at Namchi</t>
  </si>
  <si>
    <t>63.73.51</t>
  </si>
  <si>
    <t>Singtam Hospital</t>
  </si>
  <si>
    <t>63.74.01</t>
  </si>
  <si>
    <t>63.74.11</t>
  </si>
  <si>
    <t>63.74.13</t>
  </si>
  <si>
    <t>61.77.53</t>
  </si>
  <si>
    <t>78</t>
  </si>
  <si>
    <t>61.78.53</t>
  </si>
  <si>
    <t>79</t>
  </si>
  <si>
    <t>61.79.53</t>
  </si>
  <si>
    <t>80</t>
  </si>
  <si>
    <t>Upgradation of Soreng Kaluk road to Lower Samdong (4Kms) i/c construction of 2 nos of Steel bridge</t>
  </si>
  <si>
    <t>61.80.53</t>
  </si>
  <si>
    <t>81</t>
  </si>
  <si>
    <t>61.81.53</t>
  </si>
  <si>
    <t>82</t>
  </si>
  <si>
    <t>61.82.53</t>
  </si>
  <si>
    <t>61.83.53</t>
  </si>
  <si>
    <t>61.84.53</t>
  </si>
  <si>
    <t>16.46.50</t>
  </si>
  <si>
    <t>16.47.01</t>
  </si>
  <si>
    <t>16.47.11</t>
  </si>
  <si>
    <t>16.47.13</t>
  </si>
  <si>
    <t>16.47.50</t>
  </si>
  <si>
    <t>16.48.01</t>
  </si>
  <si>
    <t>16.48.11</t>
  </si>
  <si>
    <t>16.48.13</t>
  </si>
  <si>
    <t>16.48.50</t>
  </si>
  <si>
    <t>Horticulture Farms</t>
  </si>
  <si>
    <t>16.60.50</t>
  </si>
  <si>
    <t>Advertisement and Publicity</t>
  </si>
  <si>
    <t>60.44.51</t>
  </si>
  <si>
    <t>60.45.01</t>
  </si>
  <si>
    <t>60.45.13</t>
  </si>
  <si>
    <t>60.45.14</t>
  </si>
  <si>
    <t>Rent, Rates and Taxes</t>
  </si>
  <si>
    <t>60.46.01</t>
  </si>
  <si>
    <t>60.46.11</t>
  </si>
  <si>
    <t>60.46.13</t>
  </si>
  <si>
    <t>60.46.14</t>
  </si>
  <si>
    <t>Rent Rates &amp; Taxes</t>
  </si>
  <si>
    <t>60.47.13</t>
  </si>
  <si>
    <t>60.47.14</t>
  </si>
  <si>
    <t>60.48.01</t>
  </si>
  <si>
    <t>60.48.13</t>
  </si>
  <si>
    <t>60.48.14</t>
  </si>
  <si>
    <t>Veterinary Services &amp; Animal Health</t>
  </si>
  <si>
    <t>Veterinary Hospitals &amp; Dispensaries</t>
  </si>
  <si>
    <t>61.44.01</t>
  </si>
  <si>
    <t>61.44.02</t>
  </si>
  <si>
    <t>61.44.11</t>
  </si>
  <si>
    <t>61.44.13</t>
  </si>
  <si>
    <t>61.44.53</t>
  </si>
  <si>
    <t>Rabies Control Programme</t>
  </si>
  <si>
    <t>61.45.01</t>
  </si>
  <si>
    <t>61.46.01</t>
  </si>
  <si>
    <t>61.46.02</t>
  </si>
  <si>
    <t>61.46.11</t>
  </si>
  <si>
    <t>61.46.13</t>
  </si>
  <si>
    <t>61.47.01</t>
  </si>
  <si>
    <t xml:space="preserve">(e) </t>
  </si>
  <si>
    <t xml:space="preserve">(h) </t>
  </si>
  <si>
    <t>(i)</t>
  </si>
  <si>
    <t>(j)</t>
  </si>
  <si>
    <t>(k)</t>
  </si>
  <si>
    <t>(l)</t>
  </si>
  <si>
    <t>(m)</t>
  </si>
  <si>
    <t>(n)</t>
  </si>
  <si>
    <t xml:space="preserve">The Supplementary is required for (a)  Shortfall in Salaries, Office Expenses etc. (b) Implementation of NEC scheme (c) Implementation of Centrally Sponsored Schemes (d) Food subsidies </t>
  </si>
  <si>
    <t xml:space="preserve">(a) </t>
  </si>
  <si>
    <t>The Supplementary is required for (a) Transfer to Sikkim Ecology Fund (b) Shortfall in salaries, Office Expenses etc. (c)  Implementation of Centrally Sponsored Schemes (d) Schemes Funded under Sikkim Ecology Fund (e)  Spillover  provision for Bird Sanctuary at Rabdentse (f) procurement of feeds and drugs for animals and birds.</t>
  </si>
  <si>
    <t>Bird Sanctuary at Rabdentse</t>
  </si>
  <si>
    <t>00.48.76</t>
  </si>
  <si>
    <t>00.48.77</t>
  </si>
  <si>
    <t>Note:</t>
  </si>
  <si>
    <t>GOVERNOR</t>
  </si>
  <si>
    <t>Jorethang Circle</t>
  </si>
  <si>
    <t>36.59.01</t>
  </si>
  <si>
    <t>36.59.11</t>
  </si>
  <si>
    <t>36.59.13</t>
  </si>
  <si>
    <t>Capital Outlay on Water Supply &amp; Sanitation</t>
  </si>
  <si>
    <t>Village Water Supply Scheme 
(State Plan)</t>
  </si>
  <si>
    <t>Schemes Funded under Sikkim Ecology 
Fund</t>
  </si>
  <si>
    <t>Research and Ecological Regeneration</t>
  </si>
  <si>
    <t>Botanical Garden at Rumtek</t>
  </si>
  <si>
    <t>60.00.02</t>
  </si>
  <si>
    <t>Research &amp; Ecological Regeneration</t>
  </si>
  <si>
    <t>Capital Outlay on Forestry &amp; Wild Life</t>
  </si>
  <si>
    <t>66</t>
  </si>
  <si>
    <t>Schemes funded by NABARD</t>
  </si>
  <si>
    <t>Grants to Knowledge Commission</t>
  </si>
  <si>
    <t>60.00.42</t>
  </si>
  <si>
    <t>60.00.51</t>
  </si>
  <si>
    <t>Post Metric State Govt. Scholarships</t>
  </si>
  <si>
    <t>61.00.84</t>
  </si>
  <si>
    <t>CM's Special Merit Scholarship Scheme</t>
  </si>
  <si>
    <t>Capital Outlay on Education, Sports, Art  and Culture</t>
  </si>
  <si>
    <t>Buildings</t>
  </si>
  <si>
    <t>70.45.71</t>
  </si>
  <si>
    <t>70.45.74</t>
  </si>
  <si>
    <t>Augmentation of Dentam Water Supply Scheme Phase I (NEC)</t>
  </si>
  <si>
    <t>Augmentation of Dentam Water Supply Scheme Phase II (NEC)</t>
  </si>
  <si>
    <t>70.00.80</t>
  </si>
  <si>
    <t>Schemes under TSP</t>
  </si>
  <si>
    <t>Roads of Inter State or Economic 
Importance</t>
  </si>
  <si>
    <t>School Health Scheme</t>
  </si>
  <si>
    <t>Head Office Establisment</t>
  </si>
  <si>
    <t>44.00.01</t>
  </si>
  <si>
    <t>44.00.50</t>
  </si>
  <si>
    <t>Nutrition</t>
  </si>
  <si>
    <t>Distribution of Nutritious Food and 
Beverages</t>
  </si>
  <si>
    <t>Special Nutritions Programmes</t>
  </si>
  <si>
    <t>State Special Nutrition Programme</t>
  </si>
  <si>
    <t>Grants-in-aid to State Blood Transfusion 
Council</t>
  </si>
  <si>
    <t>00.44.82</t>
  </si>
  <si>
    <t>Mukhya Mantri Jeevan Rakshya Kosh</t>
  </si>
  <si>
    <t>00.45</t>
  </si>
  <si>
    <t>00.45.78</t>
  </si>
  <si>
    <t>Centralised Purchase of Dietary Materials</t>
  </si>
  <si>
    <t>00.46</t>
  </si>
  <si>
    <t>00.46.78</t>
  </si>
  <si>
    <t>00.48</t>
  </si>
  <si>
    <t>00.48.78</t>
  </si>
  <si>
    <t>00.59</t>
  </si>
  <si>
    <t>00.59.78</t>
  </si>
  <si>
    <t>Sikkim Medical Council</t>
  </si>
  <si>
    <t>Urban Health Services (Allopathy)</t>
  </si>
  <si>
    <t>Rural Health Services-Allopathy</t>
  </si>
  <si>
    <t>Health Sub-Centres</t>
  </si>
  <si>
    <t>Primary Health-Centres</t>
  </si>
  <si>
    <t>00.45.51</t>
  </si>
  <si>
    <t>00.46.51</t>
  </si>
  <si>
    <t>00.48.51</t>
  </si>
  <si>
    <t>Primary Health Centres</t>
  </si>
  <si>
    <t>61</t>
  </si>
  <si>
    <t>Rural Health Services Allopathy</t>
  </si>
  <si>
    <t>Construction of Domestic Market Gangtok (90:10% CSS) (Funded by National Fisheries Development Board) (CSS)</t>
  </si>
  <si>
    <t>Provision under NEC,NLCPR and Centrally Sponsored Schemes consist of Central Share only.</t>
  </si>
  <si>
    <t>Strengthening of existing Veterinary Hospitals and Dispensaries
(ESVHD) (90:10% CSS)</t>
  </si>
  <si>
    <t xml:space="preserve">The Supplementary is required for (a) Shortfall in Salaries including Office Expenses, Rent, Rates and Taxes and maintenance of vehicles (b) Rabies Control Programme (c) Purchase of Veterinary Medicine and Surgical Equipments (d) Mobile Veterinary Dispensary
(e)  Implementation of Centrally Sponsored Schemes (f)  Piglet Distribution Programme
(g)  Induction of Cross Breed Goats </t>
  </si>
  <si>
    <t>The Supplementary is required for (a) Shortfall in Salaries, Office Expenses etc. (b) Printing expenses of Sikkim Cooperative Mission (c)  Grants in aid for construction/ land aquisition of MPCS building</t>
  </si>
  <si>
    <t xml:space="preserve">(c) </t>
  </si>
  <si>
    <t>61.47.02</t>
  </si>
  <si>
    <t>61.47.11</t>
  </si>
  <si>
    <t>61.47.13</t>
  </si>
  <si>
    <t>61.48.01</t>
  </si>
  <si>
    <t>61.48.02</t>
  </si>
  <si>
    <t>61.48.11</t>
  </si>
  <si>
    <t>61.48.13</t>
  </si>
  <si>
    <t>Prevention and Control of Animal 
Diseases</t>
  </si>
  <si>
    <t>62.00.86</t>
  </si>
  <si>
    <t>Animal Diseases Surveillance 
(75:25%CSS)</t>
  </si>
  <si>
    <t>Veterinary Services &amp; Animal 
Health</t>
  </si>
  <si>
    <t>Cattle and Buffalo Development</t>
  </si>
  <si>
    <t>Intensive Cattle Development</t>
  </si>
  <si>
    <t>63.44.01</t>
  </si>
  <si>
    <t>Information and Public Relation</t>
  </si>
  <si>
    <t>Mines, Minerals and Geology</t>
  </si>
  <si>
    <t>FIRST SUPPLEMENTARY DEMANDS FOR GRANTS- 2011-12</t>
  </si>
  <si>
    <t>Public Service Commission</t>
  </si>
  <si>
    <t>Science, Technology and Climate Change</t>
  </si>
  <si>
    <t>Sports &amp; Youth Affairs</t>
  </si>
  <si>
    <t>Tourism and Civil Aviation</t>
  </si>
  <si>
    <t>Panchayati Raj Institutions</t>
  </si>
  <si>
    <t>Fund is required due to increase in dearness relief, increase in number of superannuation and voluntary retirements. Also per month expendiute under supeannuation coming to Rs 4.80 croores</t>
  </si>
  <si>
    <t>Additional fund is required due to increase in dearness relief, increase in number of Death cases of superannuation pensioners and government servants</t>
  </si>
  <si>
    <t>Additional fund is required due to increase in fres appointees.</t>
  </si>
  <si>
    <t>35.44.01</t>
  </si>
  <si>
    <t>Kabi Tingda Block Administrative Centre</t>
  </si>
  <si>
    <t>47.71.01</t>
  </si>
  <si>
    <t>47.71.11</t>
  </si>
  <si>
    <t>47.71.13</t>
  </si>
  <si>
    <t>Mangan Block Administrative Centre</t>
  </si>
  <si>
    <t>47.72.01</t>
  </si>
  <si>
    <t>47.72.11</t>
  </si>
  <si>
    <t>47.72.13</t>
  </si>
  <si>
    <t>Chungthang Block Administrative Centre</t>
  </si>
  <si>
    <t>47.73.01</t>
  </si>
  <si>
    <t>47.73.11</t>
  </si>
  <si>
    <t>47.73.13</t>
  </si>
  <si>
    <t>Passingdong  (Dzongu)  Block Administrative Centre</t>
  </si>
  <si>
    <t>47.74.01</t>
  </si>
  <si>
    <t>47.74.11</t>
  </si>
  <si>
    <t>Computerization of Food and Civil Supplies and Consumers Affairs Department (NEC)</t>
  </si>
  <si>
    <t>Replacement of Ringyang Suspension Bridge on Soreng Sombaria Road (NEC)</t>
  </si>
  <si>
    <t>Gangtok Municipal Corporation</t>
  </si>
  <si>
    <t>60.01.31</t>
  </si>
  <si>
    <t>61.01.31</t>
  </si>
  <si>
    <t>62.01.31</t>
  </si>
  <si>
    <t>Assistance to Municipalities/Municipal Councils</t>
  </si>
  <si>
    <t>Namchi Municipal Council</t>
  </si>
  <si>
    <t>62.02.31</t>
  </si>
  <si>
    <t>Assistance to Nagar Panchayats/Notified area Committees or equivalent thereof</t>
  </si>
  <si>
    <t>Singtam Nagar Panchayat</t>
  </si>
  <si>
    <t>62.03.31</t>
  </si>
  <si>
    <t>Rangpo Nagar Panchayat</t>
  </si>
  <si>
    <t>62.04.31</t>
  </si>
  <si>
    <t>Gyalshing Nagar Panchayat</t>
  </si>
  <si>
    <t>62.05.31</t>
  </si>
  <si>
    <t>Mangan Nagar Panchayat</t>
  </si>
  <si>
    <t>62.06.31</t>
  </si>
  <si>
    <t>Jorethang Nagar Panchayat</t>
  </si>
  <si>
    <t>62.07.31</t>
  </si>
  <si>
    <t>63.01.31</t>
  </si>
  <si>
    <t>63.02.31</t>
  </si>
  <si>
    <t>63.03.31</t>
  </si>
  <si>
    <t>63.04.31</t>
  </si>
  <si>
    <t>63.05.31</t>
  </si>
  <si>
    <t>63.06.31</t>
  </si>
  <si>
    <t>47.74.13</t>
  </si>
  <si>
    <t>Temi Tarku Block Administrative Centre</t>
  </si>
  <si>
    <t>48.71.01</t>
  </si>
  <si>
    <t>48.71.11</t>
  </si>
  <si>
    <t>48.71.13</t>
  </si>
  <si>
    <t>Melli (Sumbuk) Block Administrative 
Centre</t>
  </si>
  <si>
    <t>48.72.01</t>
  </si>
  <si>
    <t>67.44.13</t>
  </si>
  <si>
    <t>67.44.50</t>
  </si>
  <si>
    <t>67.44.51</t>
  </si>
  <si>
    <t>67.46.01</t>
  </si>
  <si>
    <t>67.46.11</t>
  </si>
  <si>
    <t>67.47.01</t>
  </si>
  <si>
    <t>67.48.01</t>
  </si>
  <si>
    <t>67.48.13</t>
  </si>
  <si>
    <t>Other Communicable/Non-Communicable Diseases</t>
  </si>
  <si>
    <t>National Leprosy Control Programme</t>
  </si>
  <si>
    <t>Prevention &amp; Control of diseases</t>
  </si>
  <si>
    <t>Prevention of Food Adulteration</t>
  </si>
  <si>
    <t>70.00.26</t>
  </si>
  <si>
    <t>70.00.51</t>
  </si>
  <si>
    <t>Machinery and Equipments</t>
  </si>
  <si>
    <t>Drug Control</t>
  </si>
  <si>
    <t>Drugs Cell</t>
  </si>
  <si>
    <t>71.00.51</t>
  </si>
  <si>
    <t>Drug Abuse and Anti Drugs Enforcement 
Cell</t>
  </si>
  <si>
    <t>Implementation of Drug Abuse and Anti Drugs Act 2006</t>
  </si>
  <si>
    <t>72.60.50</t>
  </si>
  <si>
    <t>Public Health Education</t>
  </si>
  <si>
    <t>Health Campaign</t>
  </si>
  <si>
    <t>72.44.01</t>
  </si>
  <si>
    <t>72.44.11</t>
  </si>
  <si>
    <t>72.44.13</t>
  </si>
  <si>
    <t>of the amount now required</t>
  </si>
  <si>
    <t>Collection Charges</t>
  </si>
  <si>
    <t>60.00.71</t>
  </si>
  <si>
    <t>Internal Debt of the State Government (Charged)</t>
  </si>
  <si>
    <t>Special Securities issued to National Small Savings Fund of the Central Government</t>
  </si>
  <si>
    <t>Loans from NSSF</t>
  </si>
  <si>
    <t>Repayment of borrowings</t>
  </si>
  <si>
    <t>Internal Debt of the State Government 
(Charged)</t>
  </si>
  <si>
    <t>Loans &amp; Advances from the Central Govt. (Charged)</t>
  </si>
  <si>
    <t>Non-Plan Loans</t>
  </si>
  <si>
    <t>Loans for State/Union Territory Plan Schemes</t>
  </si>
  <si>
    <t>*00.00.56</t>
  </si>
  <si>
    <t>*65.00.56</t>
  </si>
  <si>
    <t>State Plan Loans consolidated in terms of recommendations of the 12th Finance Commission</t>
  </si>
  <si>
    <t>60.00.84</t>
  </si>
  <si>
    <t>Indrakhil Project</t>
  </si>
  <si>
    <t>DEMAND NO. 28</t>
  </si>
  <si>
    <t xml:space="preserve"> Patch Repair Works in Sikkim</t>
  </si>
  <si>
    <t>61.85.53</t>
  </si>
  <si>
    <t>*85</t>
  </si>
  <si>
    <t>HCM's package for Dry &amp; Backward Area for various GPUs</t>
  </si>
  <si>
    <t>Rural Development Department</t>
  </si>
  <si>
    <t>36.44.01</t>
  </si>
  <si>
    <t>36.44.11</t>
  </si>
  <si>
    <t>36.44.13</t>
  </si>
  <si>
    <t>36.45.01</t>
  </si>
  <si>
    <t>36.45.11</t>
  </si>
  <si>
    <t>36.45.13</t>
  </si>
  <si>
    <t>36.46.11</t>
  </si>
  <si>
    <t>36.46.13</t>
  </si>
  <si>
    <t>36.47.01</t>
  </si>
  <si>
    <t>36.47.11</t>
  </si>
  <si>
    <t>36.47.13</t>
  </si>
  <si>
    <t>36.48.01</t>
  </si>
  <si>
    <t>36.48.11</t>
  </si>
  <si>
    <t>36.48.13</t>
  </si>
  <si>
    <t>36.45.73</t>
  </si>
  <si>
    <t>Sanitation Services</t>
  </si>
  <si>
    <t>Integrated Rural Development Programme</t>
  </si>
  <si>
    <t>East district</t>
  </si>
  <si>
    <t>Duga Block Administrative Centre</t>
  </si>
  <si>
    <t>45.71.01</t>
  </si>
  <si>
    <t>45.71.11</t>
  </si>
  <si>
    <t>45.71.13</t>
  </si>
  <si>
    <t>Rhenock Block Administrative Centre</t>
  </si>
  <si>
    <t>45.72.01</t>
  </si>
  <si>
    <t>45.72.11</t>
  </si>
  <si>
    <t>45.72.13</t>
  </si>
  <si>
    <t>Pakyong Block Administrative Centre</t>
  </si>
  <si>
    <t>45.73.01</t>
  </si>
  <si>
    <t>45.73.11</t>
  </si>
  <si>
    <t>Census Survey &amp; Statistics</t>
  </si>
  <si>
    <t>Survey and Statistics</t>
  </si>
  <si>
    <t>60.81.02</t>
  </si>
  <si>
    <t>60.82.02</t>
  </si>
  <si>
    <t>Power</t>
  </si>
  <si>
    <t>Hydel Generation</t>
  </si>
  <si>
    <t>Development of Model Fishermen Villages' component of the National Scheme of Welfare of Fishermen ( 75:25% CSS)</t>
  </si>
  <si>
    <t>TOTAL</t>
  </si>
  <si>
    <t>DEMAND NO. 2</t>
  </si>
  <si>
    <t>ANIMAL HUSBANDRY, LIVESTOCK, FISHERIES AND VETERINARY SERVICES</t>
  </si>
  <si>
    <t>Animal Husbandry</t>
  </si>
  <si>
    <t>Dairy Development</t>
  </si>
  <si>
    <t>Fisheries</t>
  </si>
  <si>
    <t>Capital Outlay on Animal Husbandry</t>
  </si>
  <si>
    <t>Capital Outlay on Fisheries</t>
  </si>
  <si>
    <t>Administration</t>
  </si>
  <si>
    <t>60.44.01</t>
  </si>
  <si>
    <t>60.44.11</t>
  </si>
  <si>
    <t>60.44.13</t>
  </si>
  <si>
    <t>Development of Gangtok  as Major Tourism Destination (100%CSS)</t>
  </si>
  <si>
    <t>DEMAND NO. 41</t>
  </si>
  <si>
    <t>URBAN DEVELOPMENT &amp; HOUSING</t>
  </si>
  <si>
    <t>Other Taxes and Duties on Commodities 
&amp;  Services</t>
  </si>
  <si>
    <t>Capital Outlay on Roads &amp; Bridges</t>
  </si>
  <si>
    <t>Bridges</t>
  </si>
  <si>
    <t>65.00.76</t>
  </si>
  <si>
    <t>Rajiv Awas Yojana(100%CSS)</t>
  </si>
  <si>
    <t>See page 1 of Vol III      of the Demands for Grants for 2011-12</t>
  </si>
  <si>
    <t>A</t>
  </si>
  <si>
    <t>i)</t>
  </si>
  <si>
    <t>35.44.11</t>
  </si>
  <si>
    <t>35.44.13</t>
  </si>
  <si>
    <t>35.44.51</t>
  </si>
  <si>
    <t>35.45.01</t>
  </si>
  <si>
    <t>35.45.11</t>
  </si>
  <si>
    <t>35.45.13</t>
  </si>
  <si>
    <t>35.45.51</t>
  </si>
  <si>
    <t>35.46.01</t>
  </si>
  <si>
    <t>35.46.11</t>
  </si>
  <si>
    <t>35.46.13</t>
  </si>
  <si>
    <t>35.46.51</t>
  </si>
  <si>
    <t>35.48.01</t>
  </si>
  <si>
    <t>35.48.11</t>
  </si>
  <si>
    <t>35.48.13</t>
  </si>
  <si>
    <t>35.48.51</t>
  </si>
  <si>
    <t>Technical Schools</t>
  </si>
  <si>
    <t>Central Scheme for Upgradation of Existing/ Setting up of New Polytechnics</t>
  </si>
  <si>
    <t>Setting of Polytechnic at Mangshila, North Sikkim</t>
  </si>
  <si>
    <t>71.71.53</t>
  </si>
  <si>
    <t>Directorate of Small Scale Industries</t>
  </si>
  <si>
    <t>68.48.01</t>
  </si>
  <si>
    <t>Misc. Distribution Schemes (East) 
(State Plan)</t>
  </si>
  <si>
    <t>DEVELOPMENT PLANNING, ECONOMIC REFORMS AND NORTH EASTERN COUNCIL AFFAIRS</t>
  </si>
  <si>
    <t>00.00.60</t>
  </si>
  <si>
    <t>Planning and Dev. Department</t>
  </si>
  <si>
    <t>Other Hospitals</t>
  </si>
  <si>
    <t>Gyalshing Hospital</t>
  </si>
  <si>
    <t>63.71.01</t>
  </si>
  <si>
    <t>63.71.11</t>
  </si>
  <si>
    <t>63.71.50</t>
  </si>
  <si>
    <t>63.71.51</t>
  </si>
  <si>
    <t>Mangan Hospital</t>
  </si>
  <si>
    <t>63.72.01</t>
  </si>
  <si>
    <t>63.72.11</t>
  </si>
  <si>
    <t>63.72.13</t>
  </si>
  <si>
    <t>63.72.50</t>
  </si>
  <si>
    <t>63.72.51</t>
  </si>
  <si>
    <t>Namchi Hospital</t>
  </si>
  <si>
    <t>63.73.01</t>
  </si>
  <si>
    <t>63.73.11</t>
  </si>
  <si>
    <t>63.73.13</t>
  </si>
  <si>
    <t>63.73.50</t>
  </si>
  <si>
    <t>63.07.31</t>
  </si>
  <si>
    <t>64.02.31</t>
  </si>
  <si>
    <t>Provision under Centrally Sponsored Schemes consist of Central Share only.</t>
  </si>
  <si>
    <t>The above estimate does not include the recoveries shown below which are adjusted in account as reduction in expenditure by debit to 8235- General &amp; Other Reserve Funds, 200-Other Funds, 03-Sikkim Ecology Fund</t>
  </si>
  <si>
    <t>Deduct Amount Met from Sikkim Ecology Fund</t>
  </si>
  <si>
    <t>The supplementary is required due to enhancement of ceiling of expenditure in accordance with the Governors ( Allowance and Privileges) Amendment Rule 2011.</t>
  </si>
  <si>
    <t>63.74.50</t>
  </si>
  <si>
    <t>63.74.51</t>
  </si>
  <si>
    <t>60.48.75</t>
  </si>
  <si>
    <t>00.00.90</t>
  </si>
  <si>
    <t>Conservation of Reverine Fisheries</t>
  </si>
  <si>
    <t>63.00.01</t>
  </si>
  <si>
    <t>63.00.11</t>
  </si>
  <si>
    <t>63.00.13</t>
  </si>
  <si>
    <t>62.00.50</t>
  </si>
  <si>
    <t>Capital Outlay on  Animal Husbandry</t>
  </si>
  <si>
    <t>Sikkim Government Press, Gangtok</t>
  </si>
  <si>
    <t>DEMAND NO. 33</t>
  </si>
  <si>
    <t>WATER SECURITY AND PUBLIC HEALTH ENGINEERING</t>
  </si>
  <si>
    <t>Irrigation Department</t>
  </si>
  <si>
    <t>20.44.01</t>
  </si>
  <si>
    <t>20.44.02</t>
  </si>
  <si>
    <t>20.44.11</t>
  </si>
  <si>
    <t>20.44.13</t>
  </si>
  <si>
    <t>20.44.26</t>
  </si>
  <si>
    <t>20.44.51</t>
  </si>
  <si>
    <t>20.45.01</t>
  </si>
  <si>
    <t>20.45.02</t>
  </si>
  <si>
    <t>20.45.11</t>
  </si>
  <si>
    <t>20.45.13</t>
  </si>
  <si>
    <t>20.47.01</t>
  </si>
  <si>
    <t>20.47.02</t>
  </si>
  <si>
    <t>20.47.11</t>
  </si>
  <si>
    <t>20.47.13</t>
  </si>
  <si>
    <t>20.48.01</t>
  </si>
  <si>
    <t>20.48.02</t>
  </si>
  <si>
    <t>20.48.11</t>
  </si>
  <si>
    <t>20.48.13</t>
  </si>
  <si>
    <t>Geyzing Sub-Division</t>
  </si>
  <si>
    <t>20.53.01</t>
  </si>
  <si>
    <t>20.53.02</t>
  </si>
  <si>
    <t>20.53.11</t>
  </si>
  <si>
    <t>20.53.13</t>
  </si>
  <si>
    <t>Carps and Cat Fish Seed Production</t>
  </si>
  <si>
    <t>62.00.01</t>
  </si>
  <si>
    <t>62.00.11</t>
  </si>
  <si>
    <t>60.48.93</t>
  </si>
  <si>
    <t>Upgradation of Namchi Assangthang Road (NLCPR)</t>
  </si>
  <si>
    <t>Special Component Plan for Schedule Castes</t>
  </si>
  <si>
    <t>Establishment of College at Gyalshing</t>
  </si>
  <si>
    <t>72.00.01</t>
  </si>
  <si>
    <t>72.00.11</t>
  </si>
  <si>
    <t>72.00.13</t>
  </si>
  <si>
    <t>72.00.50</t>
  </si>
  <si>
    <t>*74</t>
  </si>
  <si>
    <t>*36.73.53</t>
  </si>
  <si>
    <t>Construction of Rural Bridges</t>
  </si>
  <si>
    <t>Construction of Club Houses</t>
  </si>
  <si>
    <t>*00.45.72</t>
  </si>
  <si>
    <t>*72</t>
  </si>
  <si>
    <t>Construction of Girls' Hostel, Khamdong</t>
  </si>
  <si>
    <t>Construction of 27 nos of Auditorium</t>
  </si>
  <si>
    <t>Construction of 18 nos of Auditorium</t>
  </si>
  <si>
    <t>Construction of Girls' Hostel at  Gyalshing</t>
  </si>
  <si>
    <t>Land Acquisition for Sainik School, Boom Ringchenpong</t>
  </si>
  <si>
    <t>70.47.71</t>
  </si>
  <si>
    <t>Construction of 10 nos of Auditoriums</t>
  </si>
  <si>
    <t>*62.44.81</t>
  </si>
  <si>
    <t>*62.44.82</t>
  </si>
  <si>
    <t>Construction of Shop rooms at Lallbazar</t>
  </si>
  <si>
    <t>Major Repair of Slum Rehabilitation Centre, Lingding</t>
  </si>
  <si>
    <t>Construction Parking Place at Namthang</t>
  </si>
  <si>
    <t>81.00.53</t>
  </si>
  <si>
    <t>Preparation of Ethnographic Report</t>
  </si>
  <si>
    <t xml:space="preserve"> (b)</t>
  </si>
  <si>
    <t>The Supplementary is required for (a) Token provision for preparation of Ethnographic Report. The required amount will be reappropriated from the overall saving in the Department (b) Shortfall in salaries, travel expenses etc.</t>
  </si>
  <si>
    <t>*60.00.84</t>
  </si>
  <si>
    <t>*60.00.83</t>
  </si>
  <si>
    <t>*60.00.85</t>
  </si>
  <si>
    <t>Repair of Mangan Community Health Centre-cum-District Hospital</t>
  </si>
  <si>
    <t>Repair of Singtam Community Health Centre-cum-District Hospital</t>
  </si>
  <si>
    <t>Repair of Gyalshing Community Health Centre-cum-District Hospital</t>
  </si>
  <si>
    <t>*00.44.86</t>
  </si>
  <si>
    <t>Mukhya Mantri Sishu Suraksha Yojana Avam Sutkeri Sahayog Yojana</t>
  </si>
  <si>
    <t>*60.00.76</t>
  </si>
  <si>
    <t>Primary Health Centres (Changu)</t>
  </si>
  <si>
    <t>*01.44.71</t>
  </si>
  <si>
    <t>CM's pakage for Dry and Backward Area for various GPUs</t>
  </si>
  <si>
    <t>Implemention of Master Plan/beautification of Changu Mart</t>
  </si>
  <si>
    <t>*00.45.79</t>
  </si>
  <si>
    <t>(h)</t>
  </si>
  <si>
    <t>The Supplementary is required for (a) Shortfall in Salaries, Office Expenses etc (b) Implementation of Centrally Sponsored Schemes (c) Spillover for construction of Institute of Capacity Building.</t>
  </si>
  <si>
    <t>The Supplementary is required for (a) Shortfall in Salaries, Office Expenses etc. (b) Felicitation of artists (c) Grant in aid to Sikkim Akademi (d)  Grant in aid to Namgyal Institute of Tibetology
(e) Spillover provision of Construction of  Srijunga Statue in West Sikkim (SPA), Indrakhil Project and Construction of Stair case to Heaven  (ACA) (f) Land Acquisition for Hanuman Statue at Assam Lingzey (g) Land Acquisition for Ramayan Busty at Tumin, East Sikkim (h) L.D.Kazi Museum at Chakung.</t>
  </si>
  <si>
    <t>Medical Education, Training and 
Research</t>
  </si>
  <si>
    <t>Allopathy</t>
  </si>
  <si>
    <t>65.00.20</t>
  </si>
  <si>
    <t>Other Administrative Expenses (Training)</t>
  </si>
  <si>
    <t>Development of Nursing Services</t>
  </si>
  <si>
    <t>71.00.01</t>
  </si>
  <si>
    <t>71.00.11</t>
  </si>
  <si>
    <t>71.00.13</t>
  </si>
  <si>
    <t>71.00.34</t>
  </si>
  <si>
    <t>Scholarship and Stipend</t>
  </si>
  <si>
    <t>Medical Education, Training &amp; Research</t>
  </si>
  <si>
    <t>Public Health</t>
  </si>
  <si>
    <t>Prevention &amp; Control of Diseases</t>
  </si>
  <si>
    <t>Education, Sports, Art and Culture</t>
  </si>
  <si>
    <t>DEMAND NO. 8</t>
  </si>
  <si>
    <t>ELECTION</t>
  </si>
  <si>
    <t>REVENUE</t>
  </si>
  <si>
    <t>CAPITAL</t>
  </si>
  <si>
    <t>I.</t>
  </si>
  <si>
    <t>Original Grant</t>
  </si>
  <si>
    <t>II.</t>
  </si>
  <si>
    <t>Supplementary estimate</t>
  </si>
  <si>
    <t>62.47.14</t>
  </si>
  <si>
    <t>62.48.14</t>
  </si>
  <si>
    <t>Plant Protection</t>
  </si>
  <si>
    <t>Extension and Farmers' Training</t>
  </si>
  <si>
    <t>Zoological Park</t>
  </si>
  <si>
    <t>Development of Himalayan Zoological Park</t>
  </si>
  <si>
    <t>61.00.02</t>
  </si>
  <si>
    <t>Development of Himalayan Zoological 
Park</t>
  </si>
  <si>
    <t>Public Gardens</t>
  </si>
  <si>
    <t>00.45.02</t>
  </si>
  <si>
    <t>00.48.02</t>
  </si>
  <si>
    <t>Environmental Forestry &amp; Wild Life</t>
  </si>
  <si>
    <t>Special Programmes for Rural Development</t>
  </si>
  <si>
    <t>Construction of Steel Bridge in South 
Sikkim</t>
  </si>
  <si>
    <t>Regular Activities</t>
  </si>
  <si>
    <t>National Service Scheme Programme                         (75:25% CSS)</t>
  </si>
  <si>
    <t>Youth Welfare Programmes for Non- Students</t>
  </si>
  <si>
    <t>Assistance and Incentives</t>
  </si>
  <si>
    <t>70.61.13</t>
  </si>
  <si>
    <t>70.61.71</t>
  </si>
  <si>
    <t>Sericulture Schemes</t>
  </si>
  <si>
    <t>Aesthetic Forestry</t>
  </si>
  <si>
    <t>Directorate of Handicraft &amp; Handlooms, Gangtok</t>
  </si>
  <si>
    <t>61.60.01</t>
  </si>
  <si>
    <t>61.60.02</t>
  </si>
  <si>
    <t>61.60.13</t>
  </si>
  <si>
    <t>61.60.34</t>
  </si>
  <si>
    <t>61.45.14</t>
  </si>
  <si>
    <t>16.00.84</t>
  </si>
  <si>
    <t>Plasticulture (Construction of Green 
House)</t>
  </si>
  <si>
    <t>16.00.85</t>
  </si>
  <si>
    <t>Plasticulture (Construction of Green 
House) (ACA)</t>
  </si>
  <si>
    <t>Commercial Crops</t>
  </si>
  <si>
    <t>Production of Planting Materials</t>
  </si>
  <si>
    <t>16.60.01</t>
  </si>
  <si>
    <t>Capital Outlay on Other Rural Development Programme</t>
  </si>
  <si>
    <t>Construction of Block Development 
Offices including Land Compensation</t>
  </si>
  <si>
    <t>President, Vice President, Governor, Administrator of Union Territories</t>
  </si>
  <si>
    <t>Governor/Administrator of Union 
Territories</t>
  </si>
  <si>
    <t>00.00.01</t>
  </si>
  <si>
    <t>00.00.11</t>
  </si>
  <si>
    <t>00.00.13</t>
  </si>
  <si>
    <t>Household Establishment</t>
  </si>
  <si>
    <t>Sumptuary Allowances</t>
  </si>
  <si>
    <t>Hospitality Expenses</t>
  </si>
  <si>
    <t>Entertainment Expenses</t>
  </si>
  <si>
    <t>Expenditure from Contract 
Allowance</t>
  </si>
  <si>
    <t>Contract Allowance</t>
  </si>
  <si>
    <t>Tour Expenses</t>
  </si>
  <si>
    <t>Maintenance and Repairs of Official 
Residence of the Governor (Charged)</t>
  </si>
  <si>
    <t>61.68.21</t>
  </si>
  <si>
    <t>61.68.27</t>
  </si>
  <si>
    <t>Furnishings</t>
  </si>
  <si>
    <t>44.00.72</t>
  </si>
  <si>
    <t>See page  106 of Vol II     of the Demands for Grants for 2011-12</t>
  </si>
  <si>
    <t>See page  93  of Vol II    of the Demands for Grants for 2011-12</t>
  </si>
  <si>
    <t>See page   89 of Vol II     of the Demands for Grants for 2011-12</t>
  </si>
  <si>
    <t>See page  85 of Vol II      of the Demands for Grants for 2011-12</t>
  </si>
  <si>
    <t>See page   75 of Vol II    of the Demands for Grants for 2011-12</t>
  </si>
  <si>
    <t>See page 73  of Vol II      of the Demands for Grants for 2011-12</t>
  </si>
  <si>
    <t>See page   69 of Vol II    of the Demands for Grants for 2011-12</t>
  </si>
  <si>
    <t>See page  61of Vol II      of the Demands for Grants for 2011-12</t>
  </si>
  <si>
    <t>See page  51 of Vol II     of the Demands for Grants for 2011-12</t>
  </si>
  <si>
    <t>See page 46  of Vol II     of the Demands for Grants for 2011-12</t>
  </si>
  <si>
    <t>Flood Control and Drainage</t>
  </si>
  <si>
    <t>*16.00.64</t>
  </si>
  <si>
    <t>Horticulture Farm at Dalapchen, Byeng Phegyong and Tinkitam</t>
  </si>
  <si>
    <t>Tubular Green House</t>
  </si>
  <si>
    <t>*16.00.86</t>
  </si>
  <si>
    <t>*16.00.65</t>
  </si>
  <si>
    <t>Horticulture Inspector Centres at Gyalshing Bermoik, Pecherek Martam, Timberbong, Amba, Tinkitam and Sanganath</t>
  </si>
  <si>
    <t>*16.44.81</t>
  </si>
  <si>
    <t>*16.48.71</t>
  </si>
  <si>
    <t>On Farm Handling unit at Dong Busty, south Sikkim</t>
  </si>
  <si>
    <t>*62.00.82</t>
  </si>
  <si>
    <t>*62.00.83</t>
  </si>
  <si>
    <t>*62.00.84</t>
  </si>
  <si>
    <t>Development of Buddhist Circuit in Sikkim including  Bodhgaya, Saranath</t>
  </si>
  <si>
    <t>Construction of Phamrong Ropeway and Development of Water fall</t>
  </si>
  <si>
    <t>Development of Picnic Spot</t>
  </si>
  <si>
    <t xml:space="preserve"> (a)</t>
  </si>
  <si>
    <t xml:space="preserve"> (b) </t>
  </si>
  <si>
    <t xml:space="preserve"> (c) </t>
  </si>
  <si>
    <t xml:space="preserve"> (d) </t>
  </si>
  <si>
    <t>Pension and Awards in consideration of Distinguished Services</t>
  </si>
  <si>
    <t>Ecology and Environment</t>
  </si>
  <si>
    <t>Environmental Research and Ecological Regeneration</t>
  </si>
  <si>
    <t>00.44.81</t>
  </si>
  <si>
    <t>Assistance under ENVIS (100%CSS)</t>
  </si>
  <si>
    <t>Conservation Programmes</t>
  </si>
  <si>
    <t>Wet Land Conservation</t>
  </si>
  <si>
    <t>Construction of Anganwadi Centre</t>
  </si>
  <si>
    <t>36.45.75</t>
  </si>
  <si>
    <t>Other Rural Development Programme</t>
  </si>
  <si>
    <t>Sikkim Institute of Rural Dev.</t>
  </si>
  <si>
    <t>Grants -in-Aid to Sikkim Institute of Rural Development.</t>
  </si>
  <si>
    <t>Panchayati Raj</t>
  </si>
  <si>
    <t>Charges for Conduct of Elections to Lok Sabha and State/Union Territory Legisla-tive Assemblies when held Simultaneously</t>
  </si>
  <si>
    <t>Conduct of Election</t>
  </si>
  <si>
    <t>Charges for Conduct of Elections to Parliament</t>
  </si>
  <si>
    <t>Charges for Conduct of Elections to State/ Union Territory Legislature</t>
  </si>
  <si>
    <t>Issue of Photo Identity Cards to Voters</t>
  </si>
  <si>
    <t>Photo Identity Cards</t>
  </si>
  <si>
    <t>DEMAND NO. 9</t>
  </si>
  <si>
    <t>EXCISE</t>
  </si>
  <si>
    <t>State Excise</t>
  </si>
  <si>
    <t>Secretariat - General Services</t>
  </si>
  <si>
    <t>State Excise Department</t>
  </si>
  <si>
    <t>09.00.01</t>
  </si>
  <si>
    <t>09.00.11</t>
  </si>
  <si>
    <t>09.00.13</t>
  </si>
  <si>
    <t>DEMAND NO. 10</t>
  </si>
  <si>
    <t>FINANCE, REVENUE AND EXPENDITURE</t>
  </si>
  <si>
    <t>Treasury &amp; Accounts Administration</t>
  </si>
  <si>
    <t>Miscellaneous General Services</t>
  </si>
  <si>
    <t>Social Security &amp; Welfare</t>
  </si>
  <si>
    <t>Charged</t>
  </si>
  <si>
    <t>Assistance  to   Zilla   Parishads / District   Level   Panchayats</t>
  </si>
  <si>
    <t>Grants to Zilla Parishads for Administrative Expenses</t>
  </si>
  <si>
    <t>Banjhakri Water Fall</t>
  </si>
  <si>
    <t>Chief Information Commission</t>
  </si>
  <si>
    <t>45.00.01</t>
  </si>
  <si>
    <t>45.00.13</t>
  </si>
  <si>
    <t>Accounts &amp; Administrative Training 
Institute</t>
  </si>
  <si>
    <t>44.00.81</t>
  </si>
  <si>
    <t>Scheme financed by Department of Personnel, Govt of India (100% CSS)</t>
  </si>
  <si>
    <t>Loans for Education, Sports, Art and 
Culture</t>
  </si>
  <si>
    <t>Comprehensive Education Loan Scheme</t>
  </si>
  <si>
    <t>60.00.55</t>
  </si>
  <si>
    <t>DEMAND NO. 29</t>
  </si>
  <si>
    <t>The Supplementary is required for (a) Additional requirement under Salaries (b) Payment of wages.</t>
  </si>
  <si>
    <t>*44.00.84</t>
  </si>
  <si>
    <t>Welfare of Backward Classes</t>
  </si>
  <si>
    <t>Sikkim Commission for Backward 
Classes</t>
  </si>
  <si>
    <t>Welfare Board</t>
  </si>
  <si>
    <t>Social Welfare</t>
  </si>
  <si>
    <t>Social Welfare Department</t>
  </si>
  <si>
    <t>Social Welfare Division</t>
  </si>
  <si>
    <t>39.60.01</t>
  </si>
  <si>
    <t>39.60.11</t>
  </si>
  <si>
    <t>39.60.13</t>
  </si>
  <si>
    <t>39.60.31</t>
  </si>
  <si>
    <t>Grants in Aid to Sikkim Welfare Commission</t>
  </si>
  <si>
    <t>Improvement of Kholaghari-Jaubari Road in South Sikkim</t>
  </si>
  <si>
    <t>Improvement of Mamring-Tareythang-Rorathang Road in East Sikkim</t>
  </si>
  <si>
    <t>Diversion of Mangzing Slipson- Yangang-Makha in South Sikkim</t>
  </si>
  <si>
    <t>Upgradation of Radu Khandu Raoad (5 - 6 kms)</t>
  </si>
  <si>
    <t>Upgradation of approach road to Blind School, Nachi</t>
  </si>
  <si>
    <t>Construction of approach road to Zoom School under Soreng Division</t>
  </si>
  <si>
    <t>Construction of 3.45 kms Dhojak diversion road i/c Construction of 30 mtr &amp; 40 mtr brdge from Karki Golai to Ravongla Yangang Road</t>
  </si>
  <si>
    <t>Upgradation of Rinchenpong to Meyong School Raod (6.80 Kms) in West Sikkim</t>
  </si>
  <si>
    <t>Other Social Security &amp; Welfare 
Programme</t>
  </si>
  <si>
    <t>Deposit Linked Insurance Scheme</t>
  </si>
  <si>
    <t>10.00.71</t>
  </si>
  <si>
    <t>60.00.56</t>
  </si>
  <si>
    <t>60.45.93</t>
  </si>
  <si>
    <t>Upgradation of Sangkhola-Zingla-Martam Road (NEC)</t>
  </si>
  <si>
    <t>60.45.94</t>
  </si>
  <si>
    <t>Upgradation of Sangkhola-Sumin Road (NEC)</t>
  </si>
  <si>
    <t>60.45.95</t>
  </si>
  <si>
    <t>Special Plan Assistance</t>
  </si>
  <si>
    <t>Land Compensation</t>
  </si>
  <si>
    <t>60.46.88</t>
  </si>
  <si>
    <t>Improvement of Bermiok-Legship Road in West Sikkim (NEC)</t>
  </si>
  <si>
    <t>00.46.75</t>
  </si>
  <si>
    <t>60.00.21</t>
  </si>
  <si>
    <t>Supplies and Materials</t>
  </si>
  <si>
    <t>60.00.50</t>
  </si>
  <si>
    <t>00.00.71</t>
  </si>
  <si>
    <t>CAPITAL SECTION</t>
  </si>
  <si>
    <t>01.44.72</t>
  </si>
  <si>
    <t>Building and Farm Structures</t>
  </si>
  <si>
    <t>Water Supply Scheme for West District</t>
  </si>
  <si>
    <t>Rural Water Supply</t>
  </si>
  <si>
    <t>P.H.E Department</t>
  </si>
  <si>
    <t>Augmentation of Water Supply Scheme of newly created Jorethang Nager Panchayat (NLCPR)</t>
  </si>
  <si>
    <t>Sewerage and Sanitation</t>
  </si>
  <si>
    <t>61.00.79</t>
  </si>
  <si>
    <t>61.00.80</t>
  </si>
  <si>
    <t>Const. of Heritage Centre at Marchak and Beyong in East Sikkim (CSS)</t>
  </si>
  <si>
    <t>Dev. of Trekking Route to Green Lake and Nimtey in North Sikkim under Destination Development. (CSS)</t>
  </si>
  <si>
    <t>Dev. of Tourist Infrastructure at Jorethang in South Sikkim (CSS)</t>
  </si>
  <si>
    <t>Tourist Destination Projects</t>
  </si>
  <si>
    <t xml:space="preserve">            The  reasons for Supplementary provision have been recorded in the relevant Grants/Appropriation along with the reason for shortfall.</t>
  </si>
  <si>
    <t>State Archaeology</t>
  </si>
  <si>
    <t>Public Libraries</t>
  </si>
  <si>
    <t>State Central and District Libraries</t>
  </si>
  <si>
    <t>63.00.21</t>
  </si>
  <si>
    <t>Garbage Disposal</t>
  </si>
  <si>
    <t>61.45.51</t>
  </si>
  <si>
    <t>61.48.51</t>
  </si>
  <si>
    <t>Parks and Gardens</t>
  </si>
  <si>
    <t>62.45.21</t>
  </si>
  <si>
    <t>62.45.27</t>
  </si>
  <si>
    <t>45.00.02</t>
  </si>
  <si>
    <t>Urban Oriented Employment Programme</t>
  </si>
  <si>
    <t>Swarna Jayanti Shahari Rozgar Yojana                          (75:25% CSS)</t>
  </si>
  <si>
    <t>Implementation of Master Plan</t>
  </si>
  <si>
    <t>62.45.74</t>
  </si>
  <si>
    <t>Construction of Flyover at Deorali, Zero Point,TNA Complex, Tadong School Junction and Singtam Hospital</t>
  </si>
  <si>
    <t>Misc Distribution Schemes (South)</t>
  </si>
  <si>
    <t>76.00.53</t>
  </si>
  <si>
    <t>Urban Water Supply Programmes</t>
  </si>
  <si>
    <t>Water Supply Schemes in  East District</t>
  </si>
  <si>
    <t>Water Supply Schemes in  West District</t>
  </si>
  <si>
    <t>Water Supply Schemes in South District</t>
  </si>
  <si>
    <t>Carpeting and Upgradation of Various Roads</t>
  </si>
  <si>
    <t>**00.00.81</t>
  </si>
  <si>
    <t>Direction &amp; Administration</t>
  </si>
  <si>
    <t>00.44.01</t>
  </si>
  <si>
    <t>00.44.11</t>
  </si>
  <si>
    <t>00.44.13</t>
  </si>
  <si>
    <t>00.45.01</t>
  </si>
  <si>
    <t>00.45.11</t>
  </si>
  <si>
    <t>00.45.13</t>
  </si>
  <si>
    <t>00.46.01</t>
  </si>
  <si>
    <t>00.46.11</t>
  </si>
  <si>
    <t>The Supplementary is required  (a) Shortfall in Salaries, Office Expenses etc (b) Vehicles for CMOs (c) CT scan machine/AMC (d) Grant in aid to Blood Transfusion Council (e) Mukhya Mantri Jeevan Rakshya Kosh (f) Mukhya Mantri Sishu Suraksha Yojana Avam Sutkeri Sahayog Yojana
(g) Purchase of dietary materials (h) Repair of STNM Hospital (i)  Spillover provision for Construction of 575 Bedded Super Speciality Hospital (SPA) (j) Changu PHC (k) Repair of Hospitals at Mangan, Gyalshing and Singtam.</t>
  </si>
  <si>
    <t>The Supplementary is required for (a) Shortfall in Salaries, Office Expenses etc. (b)  HCM's package for Dry &amp; Backward Area for various GPUs (c) On Farm Handling unit at Dong Busty, South Sikkim (d)  Repair of Green House at Thamidara (e) Spillover provision under Construction of Green House (SPA) (f) Tubular Green House (g) Introduction of Exotic Varieties of Orchids and Other Flowers and Development of Rural Enterpreneurs (i) Horticulture Farm at Dalapchen, Byeng Phegyong and Tinkitam (j) Horticulture Inspector Centres at Gyalshing Bermoik, Pecherek Martam, Timberbong, Amba, Tinkitam and Sanganath.</t>
  </si>
  <si>
    <t>The Supplementary is required for (a) Shortfall in Salaries, Office Expenses etc. (b)  Voluntary Retirement Scheme (c) Repayment of loan Contracted by SIDICO</t>
  </si>
  <si>
    <t>The Supplementary is required for (a) Photo Services/Film (b)  Shortfall in Salaries, Office Expenses etc.</t>
  </si>
  <si>
    <t>The Supplementary is required for shortfall in Salaries, Travel Expenses and Office Expenses.</t>
  </si>
  <si>
    <t>The Supplementary is required due to regular appointment of two District &amp; Session Judge for Special Division I &amp; II from the current Financial Year.</t>
  </si>
  <si>
    <t>The Supplementary is required for (a) Shortfall in Salaries, Wages, Office Expenses etc.
(b) Implementation of Centrally Sponsored Schemes (c) Implementation of EAP.</t>
  </si>
  <si>
    <t xml:space="preserve">      The Supplementary is required for (a) Revision in fees of Ld. Advocate General, Ld.Additional Advocate General and other Law Officers engaged in various Courts (b) Purchase of new vehicle for Secretary, Law.</t>
  </si>
  <si>
    <t>The Supplementary is required for (a) Official tour Abroad (b) Shortfall in salaries (c) Study Tour &amp; Free Rail Travel (d)  Shortfall in wages and upgradation of Assembly Garden (e) Installation of CCTV and AC System (f) Serving Hi-Tea Lunch during assembly sittings and for visiting dignitaries.</t>
  </si>
  <si>
    <t>The Supplementary is required for payment of Salaries</t>
  </si>
  <si>
    <t>PERSONNEL, ADMINISTRATIVE REFORMS, TRAINING, PUBLIC GRIEVANCES, CAREER</t>
  </si>
  <si>
    <t>OPTIONS AND EMPLOYMENT, SKILL DEVELOPMENT AND CHIEF MINISTER'S SELF EMPLOYMENT SCHEMES</t>
  </si>
  <si>
    <t>*30.00.89</t>
  </si>
  <si>
    <t>The Supplementary is required for  (a) Purchase of two gypsy for Security (b) Purchase of vehicle for Special Task Force ( c) Shortafall in payment of rent and (d)  Acquisition of land at Mangley, Simchuthang for IRBn.</t>
  </si>
  <si>
    <t>Electrification of leftover Hamlets in Sikkim</t>
  </si>
  <si>
    <t>The Supplementary is required for  (a) Shortfall in Salaries, Wages, Travel Expenses, Office Expenses etc. (b) Grant in aid to State Electricity Regulatory Commission (c) Token provision provided for NEC scheme (d)  MDS/Pending liabilites of works / Contractor Payment (e) Electrification of leftover Hamlets in Sikkim (f) New Transformers, Sub Stations, Steet lights etc</t>
  </si>
  <si>
    <t>The Supplementary is required for (a) Shortfall in salaries (b) Settlement of pending bills.</t>
  </si>
  <si>
    <t>Provision under NEC and NLCPR consist of Central Share only.</t>
  </si>
  <si>
    <t>The  Supplementary is required for (a) Shortfall in salaries (b) Additional requirement for tour expenses  (c) Purchase of four vehicles for Chairman, Members and Secretary (d) Conduct of various recruitment examinations</t>
  </si>
  <si>
    <t>Old Age Pension (Social Welfare)</t>
  </si>
  <si>
    <t>The Supplementary is required for (a) Repair of Schools (b) Stationery/ancillary/ teachers day celebration (c) Implementation of Centrally Sponsored Schemes (d) State share of Sarva Shiksha Abhiyan (e) Shortfall in salaries, Office Expenses etc. (f) Purchase  of equipments for Science Laboratories (g) Furniture for Schools (h) Vocational Course (i) CM's Special Merit Scholarship Scheme (j) Construction of School Buildings  (k) Construction of Girls' Hostel, Khamdong (l) Construction of   Auditoriums (m) Construction of Girls' Hostel at  Gyalshing (n) Land Acquisition for Sainik School, Boom Ringchenpong</t>
  </si>
  <si>
    <t>*70.46.85</t>
  </si>
  <si>
    <t>*70.47.83</t>
  </si>
  <si>
    <t>*70.47.84</t>
  </si>
  <si>
    <t>*70.48.84</t>
  </si>
  <si>
    <t>*70.45.81</t>
  </si>
  <si>
    <t>*70.45.82</t>
  </si>
  <si>
    <t>*70.46.80</t>
  </si>
  <si>
    <t>*70.46.81</t>
  </si>
  <si>
    <t>*70.46.82</t>
  </si>
  <si>
    <t>*70.48.78</t>
  </si>
  <si>
    <r>
      <t xml:space="preserve">Note: </t>
    </r>
    <r>
      <rPr>
        <sz val="10"/>
        <rFont val="Rupee Foradian"/>
        <family val="2"/>
      </rPr>
      <t>`</t>
    </r>
    <r>
      <rPr>
        <sz val="10"/>
        <rFont val="Times New Roman"/>
        <family val="1"/>
      </rPr>
      <t xml:space="preserve"> 10.00 lakh under Knoweldge commission  and </t>
    </r>
    <r>
      <rPr>
        <sz val="10"/>
        <rFont val="Rupee Foradian"/>
        <family val="2"/>
      </rPr>
      <t>`</t>
    </r>
    <r>
      <rPr>
        <sz val="10"/>
        <rFont val="Times New Roman"/>
        <family val="1"/>
      </rPr>
      <t xml:space="preserve"> 36.33 lakh under Officer expenses under Direction and Administration HQ(NP) are for recoupment of contingency Fund of the State </t>
    </r>
  </si>
  <si>
    <t>*04.109</t>
  </si>
  <si>
    <t>The Supplementary is required for (a)  Spillover provision for scheme under 13th Finance Commission
(b) Additional requirement due to increase in pensioners and death cases (c) Additional requirement due to increase in fresh appointments (d) payment of Gallantry Award (e) Deposit Linked Insurance Scheme (f) Repayment of Special Securities issued to National Small Savings Fund (g) Payment of consolidated State Plan loans and Interest on consolidated State Plan loans in terms of the recommendation of the 12th Finance Commission. As Savings are available within the same Section of the Grant, a token supplementary is sought.</t>
  </si>
  <si>
    <t>Provision under NEC and Centrally Sponsored Schemes consist of Central Share only.</t>
  </si>
  <si>
    <t>Assistance to Nagar Panchayats/Notified Area Committees or Equivalent thereof</t>
  </si>
  <si>
    <t>64.03.31</t>
  </si>
  <si>
    <t>64.04.31</t>
  </si>
  <si>
    <t>64.05.31</t>
  </si>
  <si>
    <t>64.06.31</t>
  </si>
  <si>
    <t>64.07.31</t>
  </si>
  <si>
    <t>Compensation and Assignments to Municipal Corporations</t>
  </si>
  <si>
    <t>00.01.71</t>
  </si>
  <si>
    <t>Share of Net proceeds assigned to Gangtok Municipal Corporation</t>
  </si>
  <si>
    <t>Compensation and Assignments to Municipalities/Municipal Councils</t>
  </si>
  <si>
    <t>00.02.72</t>
  </si>
  <si>
    <t>Tourism Office, Kolkata</t>
  </si>
  <si>
    <t>60.39.11</t>
  </si>
  <si>
    <t>60.39.13</t>
  </si>
  <si>
    <t>Misc. Distribution Schemes (North) 
(State Plan)</t>
  </si>
  <si>
    <t>The Supplementary is required for (a) Shortfall in Salaries, Wages, Office Expenses etc. (b) Jhora training works/River training works/Protective work/FCRT</t>
  </si>
  <si>
    <t>The Supplementary is required for (a) Shortfall in Salaries, Wages, Office Expenses etc. (b) Purchase of Vehicles (c) Implementation of Centrally Sponsored Schemes (d) Land Bank Scheme (e) Spillover provision under Long Term Construction of Assets Damaged during 2005-06 Floods (ACA)</t>
  </si>
  <si>
    <t>The Supplementary is required for Shortfall in salaries,Travel Expenses etc.</t>
  </si>
  <si>
    <t>The Supplementary is required for (a) Shortfall of salaries, Office Expenses (b) Training of officials under category of LDC &amp; above (c ) Implementation of Centrally Sponsored Schemes (d) Comprehensive Education Loan Scheme</t>
  </si>
  <si>
    <t>*85.00.53</t>
  </si>
  <si>
    <t>Maintenance and repairs</t>
  </si>
  <si>
    <t>Maintenance of Other Bazars</t>
  </si>
  <si>
    <t>See page  58 of Vol III     of the Demands for Grants for 2011-12</t>
  </si>
  <si>
    <t>Construction of Ropeway at Namchi</t>
  </si>
  <si>
    <t>Other Development Projects</t>
  </si>
  <si>
    <t>60.00.80</t>
  </si>
  <si>
    <t>(d)</t>
  </si>
  <si>
    <t>(e)</t>
  </si>
  <si>
    <t>DEMAND NO. 31</t>
  </si>
  <si>
    <t>ENERGY AND POWER</t>
  </si>
  <si>
    <t>60.84.02</t>
  </si>
  <si>
    <t>60.45.89</t>
  </si>
  <si>
    <t>Improvement of Assam-Pakyong Road 
(NEC)</t>
  </si>
  <si>
    <t xml:space="preserve">            The Supplementary is required for (a) Shortfall in salaries (b)  Requirement for Hosting  Nyingma Menlom at Bodhgaya and also for  payment of electricity bills (c) Additional requirements for Grants to Monastries, Shrines and Temples.</t>
  </si>
  <si>
    <t>(c)</t>
  </si>
  <si>
    <t>See page 10 of Vol I of the Demands for Grants for 2011-12</t>
  </si>
  <si>
    <t>See page  3 of Vol III   of the Demands for Grants for 2011-12</t>
  </si>
  <si>
    <t>Tourism Office, Delhi</t>
  </si>
  <si>
    <t>60.38.11</t>
  </si>
  <si>
    <t>60.38.13</t>
  </si>
  <si>
    <t>63.00.53</t>
  </si>
  <si>
    <t>Construction of Centre of Excellence at Rangpo under External Aided Project</t>
  </si>
  <si>
    <t>64.00.53</t>
  </si>
  <si>
    <t>Major Works (EAP)</t>
  </si>
  <si>
    <t>DEMAND NO. 22</t>
  </si>
  <si>
    <t>LAND REVENUE AND DISASTER MANAGEMENT</t>
  </si>
  <si>
    <t>Land Revenue</t>
  </si>
  <si>
    <t>District Administration</t>
  </si>
  <si>
    <t>District Establishments</t>
  </si>
  <si>
    <t>Civil Defence</t>
  </si>
  <si>
    <t>Revamping of Civil Defence set up in Country (CSS)</t>
  </si>
  <si>
    <t>81.00.26</t>
  </si>
  <si>
    <t>Integrated Sample Survey for Estimation of Production of Major Livestock Product (50:50% CSS)</t>
  </si>
  <si>
    <t>See page  51 of Vol I of the Demands for Grants for 2011-12</t>
  </si>
  <si>
    <t>See page 47 of Vol I   of the Demands for Grants for 2011-12</t>
  </si>
  <si>
    <t>See page 41 of  Vol I   of the Demands for Grants for 2011-12</t>
  </si>
  <si>
    <t>See page  30 of  Vol I  of the Demands for Grants for 2011-12</t>
  </si>
  <si>
    <t>See page  14 of  Vol I   of the Demands for Grants for 2011-12</t>
  </si>
  <si>
    <t>See page 1  of Vol I  of the Demands for Grants for 2011-12</t>
  </si>
  <si>
    <t>Tourist Office, Siliguri</t>
  </si>
  <si>
    <t>60.40.11</t>
  </si>
  <si>
    <t>60.40.13</t>
  </si>
  <si>
    <t>Tourist Accommodation</t>
  </si>
  <si>
    <t>Promotion and Publicity</t>
  </si>
  <si>
    <t>Tourism Development Activities</t>
  </si>
  <si>
    <t>Publicity</t>
  </si>
  <si>
    <t>Construction of Bridges in 
West Sikkim</t>
  </si>
  <si>
    <t>Construction of Pre-Stressed Bridge over River Rangit on Legship Tashiding Road (NLCPR)</t>
  </si>
  <si>
    <t>Construction of Bridges in West 
Sikkim</t>
  </si>
  <si>
    <t>Road Works</t>
  </si>
  <si>
    <t>District Roads</t>
  </si>
  <si>
    <t>Maintenance of Palzor Stadium</t>
  </si>
  <si>
    <t>See page  23 of Vol II    of the Demands for Grants for 2011-12</t>
  </si>
  <si>
    <t>See page 20 of Vol II      of the Demands for Grants for 2011-12</t>
  </si>
  <si>
    <t>See page  1 of Vol II     of the Demands for Grants for 2011-12</t>
  </si>
  <si>
    <t>See page  105  of Vol III   of the Demands for Grants for 2011-12</t>
  </si>
  <si>
    <t>See page  102  of Vol III    of the Demands for Grants for 2011-12</t>
  </si>
  <si>
    <t>See page  76   of Vol III  of the Demands for Grants for 2011-12</t>
  </si>
  <si>
    <t>See page  59  of Vol III    of the Demands for Grants for 2011-12</t>
  </si>
  <si>
    <t>See page  48  of Vol III    of the Demands for Grants for 2011-12</t>
  </si>
  <si>
    <t>Flood Control</t>
  </si>
  <si>
    <t>Civil Works</t>
  </si>
  <si>
    <t>Head Office</t>
  </si>
  <si>
    <t>60.44.50</t>
  </si>
  <si>
    <t>60.44.72</t>
  </si>
  <si>
    <t>Flood Control and River Training</t>
  </si>
  <si>
    <t>DEMAND NO. 20</t>
  </si>
  <si>
    <t>JUDICIARY</t>
  </si>
  <si>
    <t>Civil and Session Courts</t>
  </si>
  <si>
    <t>District and Session Court, East and  North</t>
  </si>
  <si>
    <t>Legal Advisers and Counsels</t>
  </si>
  <si>
    <t>DEMAND NO. 21</t>
  </si>
  <si>
    <t>LABOUR</t>
  </si>
  <si>
    <t>Labour and Employment</t>
  </si>
  <si>
    <t>Industrial Training Institutes</t>
  </si>
  <si>
    <t>Industrial Training Institutes,  Rangpo</t>
  </si>
  <si>
    <t>Transmission &amp; Distribution</t>
  </si>
  <si>
    <t>63.45.71</t>
  </si>
  <si>
    <t>Maintenance of Distribution line, Gangtok</t>
  </si>
  <si>
    <t>( c)</t>
  </si>
  <si>
    <t>National Sample Survey Organisation  (50:50% CSS) ( State Share only)</t>
  </si>
  <si>
    <t>Furnishings of the Official Residence of the Governor (Charged)</t>
  </si>
  <si>
    <t>DEMAND NO. 13</t>
  </si>
  <si>
    <t>HEALTH CARE, HUMAN SERVICES AND FAMILY WELFARE</t>
  </si>
  <si>
    <t>Medical and Public Health</t>
  </si>
  <si>
    <t>Urban Health Services - Allopathy</t>
  </si>
  <si>
    <t>Direction and  Administration</t>
  </si>
  <si>
    <t>State Health Mechanical Workshop</t>
  </si>
  <si>
    <t>61.00.51</t>
  </si>
  <si>
    <t>64.45.11</t>
  </si>
  <si>
    <t>64.46.01</t>
  </si>
  <si>
    <t>64.46.11</t>
  </si>
  <si>
    <t>64.47.01</t>
  </si>
  <si>
    <t>64.47.11</t>
  </si>
  <si>
    <t>64.48.01</t>
  </si>
  <si>
    <t>64.48.11</t>
  </si>
  <si>
    <t>Scholarships</t>
  </si>
  <si>
    <t>00.00.72</t>
  </si>
  <si>
    <t>Government Secondary Schools</t>
  </si>
  <si>
    <t>Establishment Expenses</t>
  </si>
  <si>
    <t>65.00.13</t>
  </si>
  <si>
    <t>65.00.50</t>
  </si>
  <si>
    <t>Grant in Aid</t>
  </si>
  <si>
    <t>Vocational Education Programme</t>
  </si>
  <si>
    <t>Computer Literacy in School (100% CSS)</t>
  </si>
  <si>
    <t>Integrated Education of Disable Children (100% CSS)</t>
  </si>
  <si>
    <t>00.00.89</t>
  </si>
  <si>
    <t>00.00.91</t>
  </si>
  <si>
    <t>00.00.92</t>
  </si>
  <si>
    <t>00.00.93</t>
  </si>
  <si>
    <t>University &amp; Higher Education</t>
  </si>
  <si>
    <t>Government Colleges &amp; Institutes</t>
  </si>
  <si>
    <t>Government Degree College,  Gangtok</t>
  </si>
  <si>
    <t>65.00.01</t>
  </si>
  <si>
    <t>65.00.11</t>
  </si>
  <si>
    <t>65.00.14</t>
  </si>
  <si>
    <t>Other charges</t>
  </si>
  <si>
    <t>65.00.51</t>
  </si>
  <si>
    <t>Govt. Degree College,  Gangtok</t>
  </si>
  <si>
    <t>Sikkim Law College</t>
  </si>
  <si>
    <t>Sikkim Institute of Higher Nyingma 
Studies (SIHNS)</t>
  </si>
  <si>
    <t>67.00.34</t>
  </si>
  <si>
    <t>Scholarships/Stipend</t>
  </si>
  <si>
    <t>New Degree College, Namchi.</t>
  </si>
  <si>
    <t>68.00.01</t>
  </si>
  <si>
    <t>68.00.11</t>
  </si>
  <si>
    <t>68.00.13</t>
  </si>
  <si>
    <t>Promotion of Art &amp; Culture</t>
  </si>
  <si>
    <t>60.00.31</t>
  </si>
  <si>
    <t>60.00.73</t>
  </si>
  <si>
    <t>60.45.77</t>
  </si>
  <si>
    <t>DEMAND NO. 4</t>
  </si>
  <si>
    <t>CO-OPERATION</t>
  </si>
  <si>
    <t>Co-operation</t>
  </si>
  <si>
    <t>SCIENCE , TECHNOLOGY AND CLIMATE CHANGE</t>
  </si>
  <si>
    <t>Other Scientific Research</t>
  </si>
  <si>
    <t>Science and Technology Department</t>
  </si>
  <si>
    <t>37.00.01</t>
  </si>
  <si>
    <t>37.00.13</t>
  </si>
  <si>
    <t>37.00.50</t>
  </si>
  <si>
    <t>78.86.53</t>
  </si>
  <si>
    <t>Schemes under NEC</t>
  </si>
  <si>
    <t>Storm Water Dosposal for Jorethang Bazar</t>
  </si>
  <si>
    <t>Head office Establishment</t>
  </si>
  <si>
    <t>80.44.71</t>
  </si>
  <si>
    <t xml:space="preserve">Construction of ULB Office in North/East 
</t>
  </si>
  <si>
    <t>80.44.72</t>
  </si>
  <si>
    <t xml:space="preserve">Construction of ULB Office in South/West 
</t>
  </si>
  <si>
    <t>DEMAND NO. 42</t>
  </si>
  <si>
    <t>VIGILANCE</t>
  </si>
  <si>
    <t>Deduct Recoveries of over payments</t>
  </si>
  <si>
    <t>DEMAND NO. 43</t>
  </si>
  <si>
    <t>PANCHAYATI RAJ INSTITUTIONS</t>
  </si>
  <si>
    <t>Compensation and Assignments to Local Bodies and Panchayati Raj Institutions</t>
  </si>
  <si>
    <t>Taxes on Professions, Trade, Callings and Employment</t>
  </si>
  <si>
    <t>Other Miscellaneous Compensations and Assignments</t>
  </si>
  <si>
    <t>University and Higher Education</t>
  </si>
  <si>
    <t>Skill Development Initiative/Modular Employable Skill Scheme ( 100% CSS)</t>
  </si>
  <si>
    <t xml:space="preserve">  </t>
  </si>
  <si>
    <t>Sikkim Khadi &amp; Village Industries Board</t>
  </si>
  <si>
    <t>Other Village Industries</t>
  </si>
  <si>
    <t>District Industries Centre</t>
  </si>
  <si>
    <t>Jorethang Establishment</t>
  </si>
  <si>
    <t>68.61.01</t>
  </si>
  <si>
    <t>68.61.11</t>
  </si>
  <si>
    <t>Interest Payments (Charged)</t>
  </si>
  <si>
    <t>Interest on Loans and Advances from Central Govt.</t>
  </si>
  <si>
    <t>Interest on State Plan Loans Consolidated in terms of recommendations of the 12th Finance Commission</t>
  </si>
  <si>
    <t>00.00.45</t>
  </si>
  <si>
    <t>Interest</t>
  </si>
  <si>
    <t>60.48.83</t>
  </si>
  <si>
    <t>Construction of Gurassey Road from Bio-Diversity Park (Temi) (50:50% CSS)</t>
  </si>
  <si>
    <t>See page 46   of Vol III    of the Demands for Grants for 2011-12</t>
  </si>
  <si>
    <t>See page  24  of Vol III    of the Demands for Grants for 2011-12</t>
  </si>
  <si>
    <t>See page   12   of Vol III  of the Demands for Grants for 2011-12</t>
  </si>
  <si>
    <t>See page  7   of Vol III   of the Demands for Grants for 2011-12</t>
  </si>
  <si>
    <t>See page   4   of Vol III of the Demands for Grants for 2011-12</t>
  </si>
  <si>
    <t>See page 1  of Vol IV  of the Demands for Grants for 2011-12</t>
  </si>
  <si>
    <t>See page   33  of Vol IV   of the Demands for Grants for 2011-12</t>
  </si>
  <si>
    <t>See page   37 of Vol IV    of the Demands for Grants for 2011-12</t>
  </si>
  <si>
    <t>See page   49  of Vol IV   of the Demands for Grants for 2011-12</t>
  </si>
  <si>
    <t>See page    63 of Vol IV   of the Demands for Grants for 2011-12</t>
  </si>
  <si>
    <t>See page  64 of Vol IV     of the Demands for Grants for 2011-12</t>
  </si>
  <si>
    <t>See page  75  of Vol IV    of the Demands for Grants for 2011-12</t>
  </si>
  <si>
    <t>Propagation &amp; Conservation of Wild Life Products</t>
  </si>
  <si>
    <t>00.46.71</t>
  </si>
  <si>
    <t>00.47.71</t>
  </si>
  <si>
    <t>00.48.71</t>
  </si>
  <si>
    <t>Khanchendzonga National Park</t>
  </si>
  <si>
    <t>00.66.71</t>
  </si>
  <si>
    <t>00.00.74</t>
  </si>
  <si>
    <t>Agriculture Development &amp; Farmer's Welfare 
Board</t>
  </si>
  <si>
    <t>Soil and Water Conservation</t>
  </si>
  <si>
    <t>Food</t>
  </si>
  <si>
    <t>Training</t>
  </si>
  <si>
    <t>Research</t>
  </si>
  <si>
    <t>Others</t>
  </si>
  <si>
    <t>Others Expenditure</t>
  </si>
  <si>
    <t>01.00.89</t>
  </si>
  <si>
    <t>Rastriya Krishi Vikash Yojana (ACA)</t>
  </si>
  <si>
    <t>Incentive to Promising Sports Persons</t>
  </si>
  <si>
    <t>Sports and Games</t>
  </si>
  <si>
    <t>Development Activities</t>
  </si>
  <si>
    <t>Games and Sports Materials</t>
  </si>
  <si>
    <t>General Basic Grant recommended by the 13th Finance Commission</t>
  </si>
  <si>
    <t>68.00.84</t>
  </si>
  <si>
    <t>Construction of Steel Bridge over Khundrukay Khola along Yangyang Makha Road in South Sikkim (NLCPR)</t>
  </si>
  <si>
    <t>DEMAND NO. 18</t>
  </si>
  <si>
    <t>INFORMATION TECHNOLOGY</t>
  </si>
  <si>
    <t>Telecommunication and Electronic 
Industries</t>
  </si>
  <si>
    <t>Information Technology  Department</t>
  </si>
  <si>
    <t>19.00.01</t>
  </si>
  <si>
    <t>19.00.11</t>
  </si>
  <si>
    <t>19.00.13</t>
  </si>
  <si>
    <t>DEMAND NO. 19</t>
  </si>
  <si>
    <t>68.00.50</t>
  </si>
  <si>
    <t>Sanskrit Mahavidhalaya, Gyalshing</t>
  </si>
  <si>
    <t>69.00.01</t>
  </si>
  <si>
    <t>69.00.11</t>
  </si>
  <si>
    <t>69.00.13</t>
  </si>
  <si>
    <t>Art College at Rhenock</t>
  </si>
  <si>
    <t>70.00.01</t>
  </si>
  <si>
    <t>70.00.11</t>
  </si>
  <si>
    <t>70.00.14</t>
  </si>
  <si>
    <t>B.Ed College</t>
  </si>
  <si>
    <t>71.00.50</t>
  </si>
  <si>
    <t>Establishment of B. Ed. College at Soreng</t>
  </si>
  <si>
    <t>71.71.01</t>
  </si>
  <si>
    <t>71.71.11</t>
  </si>
  <si>
    <t>71.71.13</t>
  </si>
  <si>
    <t>71.71.50</t>
  </si>
  <si>
    <t>Govt. College &amp; Institutes</t>
  </si>
  <si>
    <t>00.00.50</t>
  </si>
  <si>
    <t>Capital Outlay on Education, Sports, Art and Culture</t>
  </si>
  <si>
    <t>60.00.75</t>
  </si>
  <si>
    <t>60.00.82</t>
  </si>
  <si>
    <t>Construction of  Srijunga Statue in West Sikkim (SPA)</t>
  </si>
  <si>
    <t>60.00.87</t>
  </si>
  <si>
    <t>Construction of Stair case to Heaven  (SPA)</t>
  </si>
  <si>
    <t>DEMAND NO. 6</t>
  </si>
  <si>
    <t>ECCLESIASTICAL</t>
  </si>
  <si>
    <t>Other Social Services</t>
  </si>
  <si>
    <t>Upkeep of Shrines, Temples etc</t>
  </si>
  <si>
    <t>00.44.50</t>
  </si>
  <si>
    <t>Buddha Gaya Establishment</t>
  </si>
  <si>
    <t>00.67.01</t>
  </si>
  <si>
    <t>00.67.11</t>
  </si>
  <si>
    <t>00.67.50</t>
  </si>
  <si>
    <t>Grants to Monasteries, Shrines and Temples</t>
  </si>
  <si>
    <t>Shrines &amp; Temples</t>
  </si>
  <si>
    <t>60.71.31</t>
  </si>
  <si>
    <t>DEMAND NO. 7</t>
  </si>
  <si>
    <t>HUMAN RESOURCE DEVELOPMENT</t>
  </si>
  <si>
    <t>General Education</t>
  </si>
  <si>
    <t>Technical Education</t>
  </si>
  <si>
    <t>State Govt. Contribution towards Contributory Pension Fund</t>
  </si>
  <si>
    <t>Pension and Awards in consideration of 
Distinguished Services</t>
  </si>
  <si>
    <t>Gallantry Award</t>
  </si>
  <si>
    <t>Subsidies</t>
  </si>
  <si>
    <t>Assistance to Other Co-operatives</t>
  </si>
  <si>
    <t>Godown Assistance</t>
  </si>
  <si>
    <t>provision has not been provided in original grant</t>
  </si>
  <si>
    <t>The Supplementary is required for (a) Shortfall in Salaries, Wages and Other Administrative Expenses  (b) Pending liabilities of repair of Banjhakri Falls during the visit of Hon"ble President of India (c) Rural Water Supply Repairing/Augmentation/Construction (d) Spillover provision under Centrally Sponsored Scheme (e) Construction of BACs at Chonrang Tashiding, Chakung Chumbung, Namthang, Martam, Nandok and Ravangla (f) Construction of various Rural Community Centres (g) Construction of Club Houses (h) Land Compensation (i) Construction of various Rural Bridges.</t>
  </si>
  <si>
    <t>Construction of Guest House / Office for 
ex-servicemen at Hee-Bermiok.</t>
  </si>
  <si>
    <t>General</t>
  </si>
  <si>
    <t>Chief Engineer (Buildings) Establishment.</t>
  </si>
  <si>
    <t>Head Quarter Establishement</t>
  </si>
  <si>
    <t>Chief Engineer (Buildings) Establishment</t>
  </si>
  <si>
    <t>03</t>
  </si>
  <si>
    <t>Building and Housing Department</t>
  </si>
  <si>
    <t>61.45.21</t>
  </si>
  <si>
    <t>61.45.50</t>
  </si>
  <si>
    <t>61.48.21</t>
  </si>
  <si>
    <t>Construction</t>
  </si>
  <si>
    <t>03.45.81</t>
  </si>
  <si>
    <t>Office complex for Judicial Administration (Central Share)</t>
  </si>
  <si>
    <t>Other Buildings</t>
  </si>
  <si>
    <t>46</t>
  </si>
  <si>
    <t>70.46.71</t>
  </si>
  <si>
    <t>Schemes Funded under Sikkim Transport Infrastructure Development Fund</t>
  </si>
  <si>
    <t>73</t>
  </si>
  <si>
    <t>61.73.53</t>
  </si>
  <si>
    <t>National Vector Borne Disease Control Programme</t>
  </si>
  <si>
    <t>66.44.01</t>
  </si>
  <si>
    <t>66.44.13</t>
  </si>
  <si>
    <t>66.44.51</t>
  </si>
  <si>
    <t>66.45.01</t>
  </si>
  <si>
    <t>66.45.11</t>
  </si>
  <si>
    <t>66.46.01</t>
  </si>
  <si>
    <t>66.47.01</t>
  </si>
  <si>
    <t>66.47.11</t>
  </si>
  <si>
    <t>66.48.01</t>
  </si>
  <si>
    <t>66.48.11</t>
  </si>
  <si>
    <t>National Tuberculosis Control Programme</t>
  </si>
  <si>
    <t>67.44.01</t>
  </si>
  <si>
    <t>Herd Improvement Programme</t>
  </si>
  <si>
    <t>65.00.72</t>
  </si>
  <si>
    <t>Maintenance of Bull, Buck &amp; Boar</t>
  </si>
  <si>
    <t>46.74.13</t>
  </si>
  <si>
    <t>Soreng Block Administrative Centre</t>
  </si>
  <si>
    <t>46.75.01</t>
  </si>
  <si>
    <t>46.75.11</t>
  </si>
  <si>
    <t>46.75.13</t>
  </si>
  <si>
    <t>Daramdin Block Administrative Centre</t>
  </si>
  <si>
    <t>46.76.01</t>
  </si>
  <si>
    <t>46.76.11</t>
  </si>
  <si>
    <t>Maintenance and Repairs of Bazars under East District</t>
  </si>
  <si>
    <t>Maintenance and Repairs of Bazars under South District</t>
  </si>
  <si>
    <t>61.65.27</t>
  </si>
  <si>
    <t>61.66.27</t>
  </si>
  <si>
    <t>Urban Development and Housing 
Department</t>
  </si>
  <si>
    <t>42.45.72</t>
  </si>
  <si>
    <t>Sanitation of Other Bazars</t>
  </si>
  <si>
    <t>State Capital Development (Gangtok)</t>
  </si>
  <si>
    <t>60.00.52</t>
  </si>
  <si>
    <t>Machinery &amp; Equipment</t>
  </si>
  <si>
    <t>Sikkim Akademi, Gangtok</t>
  </si>
  <si>
    <t>61.00.31</t>
  </si>
  <si>
    <t>Namgyal Institute of Tibetology</t>
  </si>
  <si>
    <t>Archaeology</t>
  </si>
  <si>
    <t xml:space="preserve">Sl. No. </t>
  </si>
  <si>
    <t>Dem. No</t>
  </si>
  <si>
    <t>Department to which the Demand/Appropriation Relates</t>
  </si>
  <si>
    <t>NLCPR</t>
  </si>
  <si>
    <t>NEC</t>
  </si>
  <si>
    <t>State Plan</t>
  </si>
  <si>
    <t>C.S.S</t>
  </si>
  <si>
    <t>Food Security and Agriculture Development</t>
  </si>
  <si>
    <t>Animal Husbandry, Livestock, Fisheries and Veterinary Services</t>
  </si>
  <si>
    <t>Building &amp; Housing</t>
  </si>
  <si>
    <t>Grants-in-Aid</t>
  </si>
  <si>
    <t>60.00.27</t>
  </si>
  <si>
    <t>Inland Fisheries</t>
  </si>
  <si>
    <t>Trout Fish Seed</t>
  </si>
  <si>
    <t>61.00.01</t>
  </si>
  <si>
    <t>61.00.11</t>
  </si>
  <si>
    <t>61.00.13</t>
  </si>
  <si>
    <t>61.00.21</t>
  </si>
  <si>
    <t>60.00.14</t>
  </si>
  <si>
    <t>Research and Development</t>
  </si>
  <si>
    <t>Research Works</t>
  </si>
  <si>
    <t>Major Works  (CSS)</t>
  </si>
  <si>
    <t>FOREST, ENVIRONMENT AND WILDLIFE MANAGEMENT</t>
  </si>
  <si>
    <t>DEMAND NO. 12</t>
  </si>
  <si>
    <t>Other Taxes and Duties on Commodities and Services</t>
  </si>
  <si>
    <t>Transfer to Reserve Fund/ Deposit Accounts</t>
  </si>
  <si>
    <t>Transfer to Sikkim Ecology Fund</t>
  </si>
  <si>
    <t>Soil &amp; Water Conservation</t>
  </si>
  <si>
    <t>13.44.01</t>
  </si>
  <si>
    <t>13.45.01</t>
  </si>
  <si>
    <t>13.46.01</t>
  </si>
  <si>
    <t>Soil Conservation</t>
  </si>
  <si>
    <t>13.45.72</t>
  </si>
  <si>
    <t>Soil Conservation in Water Shed Areas</t>
  </si>
  <si>
    <t>13.46.72</t>
  </si>
  <si>
    <t>13.47.72</t>
  </si>
  <si>
    <t>13.48.72</t>
  </si>
  <si>
    <t>00.44.02</t>
  </si>
  <si>
    <t>Forestry and Wild Life</t>
  </si>
  <si>
    <t>Forestry</t>
  </si>
  <si>
    <t>Principal Chief Conservator of Forest</t>
  </si>
  <si>
    <t>00.60.21</t>
  </si>
  <si>
    <t>Schemes under SCP for SC</t>
  </si>
  <si>
    <t>National Family Benefit Scheme</t>
  </si>
  <si>
    <t>Veterinary Services and Animal Health</t>
  </si>
  <si>
    <t>Land and Building</t>
  </si>
  <si>
    <t>DEMAND NO. 26</t>
  </si>
  <si>
    <t>MOTOR VEHICLES</t>
  </si>
  <si>
    <t>Taxes on Vehicles</t>
  </si>
  <si>
    <t>Regional Transport Office at 
Jorethang</t>
  </si>
  <si>
    <t>Motor Vehicles Division</t>
  </si>
  <si>
    <t>27.00.01</t>
  </si>
  <si>
    <t>Motor Vehicles  Division</t>
  </si>
  <si>
    <t>DEMAND NO. 27</t>
  </si>
  <si>
    <t>PARLIAMENTARY  AFFAIRS</t>
  </si>
  <si>
    <t>Parliamentary Affairs Department</t>
  </si>
  <si>
    <t>28.00.01</t>
  </si>
  <si>
    <t>Improvement work around Mintokgang</t>
  </si>
  <si>
    <t>Implementation of 74th Constitutional Amendment</t>
  </si>
  <si>
    <t>64.44.71</t>
  </si>
  <si>
    <t>Double Entry Accrual System for ULBs</t>
  </si>
  <si>
    <t>State Capital Development</t>
  </si>
  <si>
    <t>Other Urban Development Schemes</t>
  </si>
  <si>
    <t>Development of Other Bazars</t>
  </si>
  <si>
    <t>Rangpo Welcome Gate</t>
  </si>
  <si>
    <t>O &amp; M of Foutains, Central Park</t>
  </si>
  <si>
    <t>Up- gradation, Strengthening of HT/LT
Distribution System Including installation 
of new SS at strategic locations of Deorali 
(Pani House Area) &amp; Upper Syari, Gangtok 
(NEC)</t>
  </si>
  <si>
    <t>47.76.53</t>
  </si>
  <si>
    <t>Rents, Rates &amp; Taxes</t>
  </si>
  <si>
    <t>58.45.01</t>
  </si>
  <si>
    <t>58.45.11</t>
  </si>
  <si>
    <t>58.45.13</t>
  </si>
  <si>
    <t>58.45.51</t>
  </si>
  <si>
    <t>Misc Distribution Schemes (West)</t>
  </si>
  <si>
    <t>82.00.53</t>
  </si>
  <si>
    <t>Upgradation of Transformers and Improvement of T &amp; D System</t>
  </si>
  <si>
    <t>94.00.53</t>
  </si>
  <si>
    <t>for payment of workcharged salaries</t>
  </si>
  <si>
    <t>*75.44.95</t>
  </si>
  <si>
    <t>Vital Statistics</t>
  </si>
  <si>
    <t>Registration of Birth &amp; Death</t>
  </si>
  <si>
    <t>Capital Outlay on Medical and Public 
Health</t>
  </si>
  <si>
    <t>Urban Health Services</t>
  </si>
  <si>
    <t>Hospitals and Dispensaries</t>
  </si>
  <si>
    <t>Major Works at STNM Complex</t>
  </si>
  <si>
    <t>60.00.76</t>
  </si>
  <si>
    <t>Construction of 575 Bedded Super Speciality Hospital (SPA)</t>
  </si>
  <si>
    <t>60.00.77</t>
  </si>
  <si>
    <t>Rural Health Services (PMGY)</t>
  </si>
  <si>
    <t>this is not reflected in the original grant, also the payment is continuous in nature</t>
  </si>
  <si>
    <t>Chief Engineer (Mechanical) 
Establishment</t>
  </si>
  <si>
    <t>35.60.01</t>
  </si>
  <si>
    <t>35.60.11</t>
  </si>
  <si>
    <t>35.60.13</t>
  </si>
  <si>
    <t>35.60.51</t>
  </si>
  <si>
    <t>Mechanical (West)</t>
  </si>
  <si>
    <t>35.61.01</t>
  </si>
  <si>
    <t>35.61.11</t>
  </si>
  <si>
    <t>35.61.13</t>
  </si>
  <si>
    <t>35.61.51</t>
  </si>
  <si>
    <t>Mechanical (South)</t>
  </si>
  <si>
    <t>35.62.01</t>
  </si>
  <si>
    <t>35.62.11</t>
  </si>
  <si>
    <t>35.62.13</t>
  </si>
  <si>
    <t>35.62.51</t>
  </si>
  <si>
    <t>62.00.73</t>
  </si>
  <si>
    <t>Maintenance &amp; Repairs of Road
Machineries</t>
  </si>
  <si>
    <t>71.00.02</t>
  </si>
  <si>
    <t>Conservation &amp; Management of Khechuperi Wetland ( 100% CSS)</t>
  </si>
  <si>
    <t>*61</t>
  </si>
  <si>
    <t>(*) New Head</t>
  </si>
  <si>
    <t>Secretariat</t>
  </si>
  <si>
    <t>Regional Transport Office at 
Gangtok</t>
  </si>
  <si>
    <t>34.53.13</t>
  </si>
  <si>
    <t>Sheltered Workshop</t>
  </si>
  <si>
    <t>Subsistence Allowance</t>
  </si>
  <si>
    <t>Special School for Deaf</t>
  </si>
  <si>
    <t>Welfare of handicapped</t>
  </si>
  <si>
    <t>Child Welfare</t>
  </si>
  <si>
    <t>I.C.D.S. Programme (100% CSS)</t>
  </si>
  <si>
    <t xml:space="preserve"> (e) </t>
  </si>
  <si>
    <t xml:space="preserve"> (f) </t>
  </si>
  <si>
    <t xml:space="preserve"> (g)</t>
  </si>
  <si>
    <t xml:space="preserve"> (h)</t>
  </si>
  <si>
    <t>The Supplementary is required for (a) Shortfall in Salaries, Wages and Office Expenses (b) Purchase of Vehicle for Minister etc (c) Implementation of NEC schemes (d) Implementation of NLCPR scheme.</t>
  </si>
  <si>
    <t>The Supplementary is required for (a) Payment of wages (b) Shortfall in Salaries, Office Expenses, Travel Expenses etc.  (c) Implementation of NLCPR schemes (d) Implementation of NEC schemes (e) Spillover provision for SPA scheme (f) Carpeting and Upgradation of Various Roads (g) Implementation of Centrally Sponsored Schemes (h) Schemes funded by STIDF.</t>
  </si>
  <si>
    <t>46.72.01</t>
  </si>
  <si>
    <t>46.72.11</t>
  </si>
  <si>
    <t>46.72.13</t>
  </si>
  <si>
    <t>Dentam Block Administrative Centre</t>
  </si>
  <si>
    <t>63.45.01</t>
  </si>
  <si>
    <t>63.45.02</t>
  </si>
  <si>
    <t>63.46.01</t>
  </si>
  <si>
    <t>63.46.02</t>
  </si>
  <si>
    <t>63.47.02</t>
  </si>
  <si>
    <t>63.48.01</t>
  </si>
  <si>
    <t>Livestock Farm, Karfectar</t>
  </si>
  <si>
    <t>67.00.01</t>
  </si>
  <si>
    <t>67.00.11</t>
  </si>
  <si>
    <t>67.00.13</t>
  </si>
  <si>
    <t>67.00.50</t>
  </si>
  <si>
    <t>Poultry Development</t>
  </si>
  <si>
    <t>Intensive Poultry Development</t>
  </si>
  <si>
    <t>Sports Hostel,  Namchi</t>
  </si>
  <si>
    <t>Tourist Infrastructure</t>
  </si>
  <si>
    <t>60.71.53</t>
  </si>
  <si>
    <t>Capital Outlay on Education, Sports, Art &amp; Culture</t>
  </si>
  <si>
    <t>Sports Stadia</t>
  </si>
  <si>
    <t>Stadium,Gymnasium and Playgrounds</t>
  </si>
  <si>
    <t>61.00.86</t>
  </si>
  <si>
    <t>61.00.88</t>
  </si>
  <si>
    <t>61.00.91</t>
  </si>
  <si>
    <t>Sports &amp; Stadia</t>
  </si>
  <si>
    <t>DEMAND NO. 40</t>
  </si>
  <si>
    <t>TOURISM AND CIVIL AVIATION</t>
  </si>
  <si>
    <t>Grants-in-aid</t>
  </si>
  <si>
    <t>Assistance to Gram Panchayats</t>
  </si>
  <si>
    <t>Soil Testing</t>
  </si>
  <si>
    <t>64.00.01</t>
  </si>
  <si>
    <t>Organic Farming</t>
  </si>
  <si>
    <t>Project Implementation</t>
  </si>
  <si>
    <t>Grants-in-aid to SREDA for Project Implementation</t>
  </si>
  <si>
    <t>48.72.11</t>
  </si>
  <si>
    <t>48.72.13</t>
  </si>
  <si>
    <t>Wok (Sikhip) Block Administrative Centre</t>
  </si>
  <si>
    <t>48.73.01</t>
  </si>
  <si>
    <t>48.73.11</t>
  </si>
  <si>
    <t>48.73.13</t>
  </si>
  <si>
    <t>Wok ( Sikhip) Block Administrative Centre</t>
  </si>
  <si>
    <t>Yangang Block Administrative Centre</t>
  </si>
  <si>
    <t>48.74.01</t>
  </si>
  <si>
    <t>48.74.11</t>
  </si>
  <si>
    <t>48.74.13</t>
  </si>
  <si>
    <t>Namchi Block Administrative Centre</t>
  </si>
  <si>
    <t>48.75.01</t>
  </si>
  <si>
    <t>48.75.11</t>
  </si>
  <si>
    <t>48.75.13</t>
  </si>
  <si>
    <t>provision for Grants to the State Electricity Regulatory Commission. As savings are available within the same Section of the Grant token Supplementary is sought.</t>
  </si>
  <si>
    <t>*86</t>
  </si>
  <si>
    <t>*00.44.81</t>
  </si>
  <si>
    <t>*00.49.31</t>
  </si>
  <si>
    <t>Tourist Centre</t>
  </si>
  <si>
    <t>National Sample Survey Organisation  (50:50% CSS)</t>
  </si>
  <si>
    <t>District Statistical Offices</t>
  </si>
  <si>
    <t>Development Projects</t>
  </si>
  <si>
    <t>Ravongla Block Administrative Centre</t>
  </si>
  <si>
    <t>48.76.01</t>
  </si>
  <si>
    <t>48.76.11</t>
  </si>
  <si>
    <t>48.76.13</t>
  </si>
  <si>
    <t>Jorethang Block Administrative Centre</t>
  </si>
  <si>
    <t>48.77.01</t>
  </si>
  <si>
    <t>48.77.11</t>
  </si>
  <si>
    <t>48.77.13</t>
  </si>
  <si>
    <t>Namthang Block Administrative Centre</t>
  </si>
  <si>
    <t>48.78.01</t>
  </si>
  <si>
    <t>48.78.11</t>
  </si>
  <si>
    <t>48.78.13</t>
  </si>
  <si>
    <t>36.00.31</t>
  </si>
  <si>
    <t>Grants-in-aid to Sikkim Rural Development Agency (S.R.D.A. Administration)</t>
  </si>
  <si>
    <t>Integrated Rural Energy Planning 
Programme</t>
  </si>
  <si>
    <t>Cultural Affairs and Heritage</t>
  </si>
  <si>
    <t>Ecclesiastical</t>
  </si>
  <si>
    <t>Human Resource Development</t>
  </si>
  <si>
    <t>Finance, Revenue and 
Expenditure</t>
  </si>
  <si>
    <t>Food, Civil Supplies and Consumer Affairs</t>
  </si>
  <si>
    <t xml:space="preserve">Forest and Environment Management </t>
  </si>
  <si>
    <t>-</t>
  </si>
  <si>
    <t>Governor</t>
  </si>
  <si>
    <t>The Supplementary is required for (a) Additional requirement under salaries (b) Additional requirement for PRIs and (c) Grant in aid to Zilla Parishads for administrative expenses.</t>
  </si>
  <si>
    <t>(o)</t>
  </si>
  <si>
    <t>(p)</t>
  </si>
  <si>
    <t>(q)</t>
  </si>
  <si>
    <t>WorkCharged Establishment</t>
  </si>
  <si>
    <t>Development of Budang Gadi (Fort) at Central Pandam, East Sikkim 
(100% CSS)</t>
  </si>
  <si>
    <t>Share of Net proceeds assigned to Gyalshing Nagar Panchayat</t>
  </si>
  <si>
    <t>00.03.76</t>
  </si>
  <si>
    <t>Share of Net proceeds assigned to Mangan Nagar Panchayat</t>
  </si>
  <si>
    <t>00.03.77</t>
  </si>
  <si>
    <t>Share of Net proceeds assigned to Jorethang Nagar Panchayat</t>
  </si>
  <si>
    <t>Entertainment Tax</t>
  </si>
  <si>
    <t>41.01.71</t>
  </si>
  <si>
    <t>41.02.72</t>
  </si>
  <si>
    <t>41.03.73</t>
  </si>
  <si>
    <t>41.03.74</t>
  </si>
  <si>
    <t>41.03.75</t>
  </si>
  <si>
    <t>41.03.76</t>
  </si>
  <si>
    <t>41.03.77</t>
  </si>
  <si>
    <t>93.01.71</t>
  </si>
  <si>
    <t>93.02.72</t>
  </si>
  <si>
    <t>93.03.73</t>
  </si>
  <si>
    <t>93.03.74</t>
  </si>
  <si>
    <t>93.03.75</t>
  </si>
  <si>
    <t>93.03.76</t>
  </si>
  <si>
    <t>93.03.77</t>
  </si>
  <si>
    <t>94.01.71</t>
  </si>
  <si>
    <t>94.02.72</t>
  </si>
  <si>
    <t>94.03.73</t>
  </si>
  <si>
    <t>94.03.74</t>
  </si>
  <si>
    <t>94.03.75</t>
  </si>
  <si>
    <t>94.03.76</t>
  </si>
  <si>
    <t>94.03.77</t>
  </si>
  <si>
    <t>74</t>
  </si>
  <si>
    <t>Purchase of Road Machinaries</t>
  </si>
  <si>
    <t>75</t>
  </si>
  <si>
    <t>61.75.53</t>
  </si>
  <si>
    <t>76</t>
  </si>
  <si>
    <t>61.76.53</t>
  </si>
  <si>
    <t>77</t>
  </si>
  <si>
    <r>
      <t xml:space="preserve">                 Fourteen  Supplementary Demands includes the  amount required for implementation of Centrally Sponsored Schemes involving total outlay of </t>
    </r>
    <r>
      <rPr>
        <sz val="11"/>
        <rFont val="Rupee Foradian"/>
        <family val="2"/>
      </rPr>
      <t xml:space="preserve">` </t>
    </r>
    <r>
      <rPr>
        <sz val="11"/>
        <rFont val="Times New Roman"/>
        <family val="1"/>
      </rPr>
      <t xml:space="preserve">3179.05 lakh, four Demands includes expenditure under North Eastern Council involving total outlay of </t>
    </r>
    <r>
      <rPr>
        <sz val="11"/>
        <rFont val="Rupee Foradian"/>
        <family val="2"/>
      </rPr>
      <t xml:space="preserve">` </t>
    </r>
    <r>
      <rPr>
        <sz val="11"/>
        <rFont val="Times New Roman"/>
        <family val="1"/>
      </rPr>
      <t xml:space="preserve">1588.56 and two Demands includes expenditure under Non Lapsable Central Pool of Resources amounting to </t>
    </r>
    <r>
      <rPr>
        <sz val="11"/>
        <rFont val="Rupee Foradian"/>
        <family val="2"/>
      </rPr>
      <t>`</t>
    </r>
    <r>
      <rPr>
        <sz val="11"/>
        <rFont val="Times New Roman"/>
        <family val="1"/>
      </rPr>
      <t xml:space="preserve"> 1508.24 lakh.</t>
    </r>
  </si>
  <si>
    <t>xl)</t>
  </si>
  <si>
    <t>xli)</t>
  </si>
  <si>
    <t>xlii)</t>
  </si>
  <si>
    <t>Non Lapsable Pool of Central Resources</t>
  </si>
  <si>
    <t>OF</t>
  </si>
  <si>
    <t>CONTENTS AND SUMMARY</t>
  </si>
  <si>
    <r>
      <t>(</t>
    </r>
    <r>
      <rPr>
        <i/>
        <sz val="10"/>
        <rFont val="Rupee Foradian"/>
        <family val="2"/>
      </rPr>
      <t>`</t>
    </r>
    <r>
      <rPr>
        <i/>
        <sz val="10"/>
        <rFont val="Times New Roman"/>
        <family val="1"/>
      </rPr>
      <t xml:space="preserve"> in thousand)</t>
    </r>
  </si>
  <si>
    <t>Maintenance &amp; Repairs of Office Buildings under East District</t>
  </si>
  <si>
    <t>60.72.02</t>
  </si>
  <si>
    <t>63.46.76</t>
  </si>
  <si>
    <t>Maintenance of Electrical Installations under West Division</t>
  </si>
  <si>
    <t>63.47.72</t>
  </si>
  <si>
    <t>Maintenance   of    Distribution    line,    North    Sikkim</t>
  </si>
  <si>
    <t>63.48.75</t>
  </si>
  <si>
    <t>Maintenance of Electrical Installations under South Division</t>
  </si>
  <si>
    <t>Shortfall in salaries</t>
  </si>
  <si>
    <t>drawl of POL</t>
  </si>
  <si>
    <t>Motor Vehicle</t>
  </si>
  <si>
    <t>Maintt of touring vehicles of chairman advisior &amp; officers</t>
  </si>
  <si>
    <t>Purchase of POL and Stationaries</t>
  </si>
  <si>
    <t>State Electricity Regulatory 
Commission</t>
  </si>
  <si>
    <t>District &amp; Other Roads</t>
  </si>
  <si>
    <t>Capital Outlay on Power Projects</t>
  </si>
  <si>
    <t>79.71.53</t>
  </si>
  <si>
    <t>65.00.31</t>
  </si>
  <si>
    <t>66.00.31</t>
  </si>
  <si>
    <t>67.00.31</t>
  </si>
  <si>
    <t>(b)</t>
  </si>
  <si>
    <t>Police Housing</t>
  </si>
  <si>
    <t>Capital Outlay on Police</t>
  </si>
  <si>
    <t>72.00.53</t>
  </si>
  <si>
    <t>60.61.71</t>
  </si>
  <si>
    <t>Construction of 2nd and 3rd IRBn HQ at Mangley</t>
  </si>
  <si>
    <t>58.46.01</t>
  </si>
  <si>
    <t>58.46.11</t>
  </si>
  <si>
    <t>58.46.13</t>
  </si>
  <si>
    <t>58.46.51</t>
  </si>
  <si>
    <t>58.47.01</t>
  </si>
  <si>
    <t>58.47.11</t>
  </si>
  <si>
    <t>58.47.13</t>
  </si>
  <si>
    <t>58.47.51</t>
  </si>
  <si>
    <t>58.48.01</t>
  </si>
  <si>
    <t>58.48.11</t>
  </si>
  <si>
    <t>58.48.13</t>
  </si>
  <si>
    <t>58.48.14</t>
  </si>
  <si>
    <t>58.48.51</t>
  </si>
  <si>
    <t>Equipments</t>
  </si>
  <si>
    <t>00.00.52</t>
  </si>
  <si>
    <t>Machinery &amp;  Equipments</t>
  </si>
  <si>
    <t>Teachers &amp; Other Services</t>
  </si>
  <si>
    <t>High and Higher Secondary Schools</t>
  </si>
  <si>
    <t>64.45.01</t>
  </si>
  <si>
    <t>Upgradation, Widening, Drainage, Carpeting and Protective Works on Chuba-Parbing Road 1st Km to 11th Km EI 
(50:50% CSS)</t>
  </si>
  <si>
    <t>36.46.75</t>
  </si>
  <si>
    <t>36.47.75</t>
  </si>
  <si>
    <t>Village Water Supply Scheme  
(State Plan)</t>
  </si>
  <si>
    <t>36.48.75</t>
  </si>
  <si>
    <t>Training on operation of Public Distribution System (100% CSS)</t>
  </si>
  <si>
    <t>Maintenance &amp; Repairs of Rural Roads and Bridges under South District</t>
  </si>
  <si>
    <t>Introduction of Exotic Varieties of Orchids and Other Flowers and Development of Rural Enterpreneurs</t>
  </si>
  <si>
    <t>61.00.77</t>
  </si>
  <si>
    <t>Fruits</t>
  </si>
  <si>
    <t>Progeny Orchards</t>
  </si>
  <si>
    <t>61.00.66</t>
  </si>
  <si>
    <t>Const. of Tourist Infrastructure at Old Rumtek and Rey in East Sikkim (CSS)</t>
  </si>
  <si>
    <t>Construction of Yatri Niwas at Assangthang in South Sikkim (CSS)</t>
  </si>
  <si>
    <t>Development of Tourist Infrastructure at Damthang in South Sikkim (CSS)</t>
  </si>
  <si>
    <t>Construction  of Tourist Infrastructure at Temi-Tarku in South Sikkim (CSS)</t>
  </si>
  <si>
    <t>DEMAND NO. 15</t>
  </si>
  <si>
    <t>HORTICULTURE AND CASH CROPS DEVELOPMENT</t>
  </si>
  <si>
    <t>Horticulture Department</t>
  </si>
  <si>
    <t>16.44.01</t>
  </si>
  <si>
    <t>16.44.13</t>
  </si>
  <si>
    <t>16.44.14</t>
  </si>
  <si>
    <t>Rent,Rates &amp; Taxes</t>
  </si>
  <si>
    <t>16.44.26</t>
  </si>
  <si>
    <t>Advertisement &amp; Publicity</t>
  </si>
  <si>
    <t>16.44.50</t>
  </si>
  <si>
    <t>16.45.01</t>
  </si>
  <si>
    <t>16.45.11</t>
  </si>
  <si>
    <t>16.45.13</t>
  </si>
  <si>
    <t>16.45.50</t>
  </si>
  <si>
    <t>16.46.01</t>
  </si>
  <si>
    <t>16.46.11</t>
  </si>
  <si>
    <t>16.46.13</t>
  </si>
  <si>
    <t>Share of Net proceeds assigned to Namchi Municipal Council</t>
  </si>
  <si>
    <t>Compensation and Assignments to Nagar Panchayats/Notified area Committees or equivalent thereof</t>
  </si>
  <si>
    <t>00.03.73</t>
  </si>
  <si>
    <t>Share of Net proceeds assigned to Singtam Nagar Panchayat</t>
  </si>
  <si>
    <t>00.03.74</t>
  </si>
  <si>
    <t>Share of Net proceeds assigned to Rangpo Nagar Panchayat</t>
  </si>
  <si>
    <t>00.03.75</t>
  </si>
  <si>
    <t>Capital Outlay on other General Economic Services</t>
  </si>
  <si>
    <t>*74.00.72</t>
  </si>
  <si>
    <t>*74.00.73</t>
  </si>
  <si>
    <t>*34.48.74</t>
  </si>
  <si>
    <t>*70.00.81</t>
  </si>
  <si>
    <t xml:space="preserve">      The Supplementary is required for (a) Shortfall in Salaries, Office Expenses etc (b) Implementation of HCM's Package for dry and backward area under GPUs (c) Spillover provision under Rastriya Krishi Vikash Yojana (ACA) (d) Establishment of Agriculture Centre/ VLW Centre and Demostration Farm at Turuk.</t>
  </si>
  <si>
    <t>HCM's pakage for Dry and Backward Area for various GPUs</t>
  </si>
  <si>
    <t>Construction of Trout Farm at Kyongshala  (Funded by National Fisheries Development Board) (CSS)</t>
  </si>
  <si>
    <t>Seeting up of Rainbow trout fish seed hatchery at Sharchok (CSS)</t>
  </si>
  <si>
    <t>Seeting up of Rainbow trout fish seed hatchery at Maneybong (CSS)</t>
  </si>
  <si>
    <t xml:space="preserve"> </t>
  </si>
</sst>
</file>

<file path=xl/styles.xml><?xml version="1.0" encoding="utf-8"?>
<styleSheet xmlns="http://schemas.openxmlformats.org/spreadsheetml/2006/main">
  <numFmts count="34">
    <numFmt numFmtId="164" formatCode="_(* #,##0.00_);_(* \(#,##0.00\);_(* &quot;-&quot;??_);_(@_)"/>
    <numFmt numFmtId="165" formatCode="_-* #,##0.00\ _k_r_-;\-* #,##0.00\ _k_r_-;_-* &quot;-&quot;??\ _k_r_-;_-@_-"/>
    <numFmt numFmtId="166" formatCode="0_)"/>
    <numFmt numFmtId="167" formatCode="00#"/>
    <numFmt numFmtId="168" formatCode="0#"/>
    <numFmt numFmtId="169" formatCode="0##"/>
    <numFmt numFmtId="170" formatCode="##"/>
    <numFmt numFmtId="171" formatCode="0000##"/>
    <numFmt numFmtId="172" formatCode="00000#"/>
    <numFmt numFmtId="173" formatCode="00.00#"/>
    <numFmt numFmtId="174" formatCode="00.###"/>
    <numFmt numFmtId="175" formatCode="00.#00"/>
    <numFmt numFmtId="176" formatCode="##.000"/>
    <numFmt numFmtId="177" formatCode="0_);\(0\)"/>
    <numFmt numFmtId="178" formatCode="_(* #,##0_);_(* \(#,##0\);_(* &quot;-&quot;??_);_(@_)"/>
    <numFmt numFmtId="179" formatCode="0#.00#"/>
    <numFmt numFmtId="180" formatCode="00.000"/>
    <numFmt numFmtId="181" formatCode="0#.###"/>
    <numFmt numFmtId="182" formatCode="0#.#00"/>
    <numFmt numFmtId="183" formatCode="00.##"/>
    <numFmt numFmtId="184" formatCode="00.#0"/>
    <numFmt numFmtId="185" formatCode="00.00.0#"/>
    <numFmt numFmtId="186" formatCode="##.0##"/>
    <numFmt numFmtId="187" formatCode="0#.0##"/>
    <numFmt numFmtId="188" formatCode="0#.000"/>
    <numFmt numFmtId="189" formatCode="00.0#0"/>
    <numFmt numFmtId="190" formatCode="#0"/>
    <numFmt numFmtId="191" formatCode="00.00"/>
    <numFmt numFmtId="192" formatCode="0#.0#0"/>
    <numFmt numFmtId="193" formatCode="00"/>
    <numFmt numFmtId="194" formatCode="#0.0##"/>
    <numFmt numFmtId="195" formatCode="00.00.00"/>
    <numFmt numFmtId="196" formatCode="00.\4\4"/>
    <numFmt numFmtId="197" formatCode="00.0#"/>
  </numFmts>
  <fonts count="46">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ont>
    <font>
      <sz val="10"/>
      <name val="Rupee Foradian"/>
      <family val="2"/>
    </font>
    <font>
      <i/>
      <sz val="11"/>
      <name val="Times New Roman"/>
      <family val="1"/>
    </font>
    <font>
      <b/>
      <sz val="12"/>
      <name val="Times New Roman"/>
      <family val="1"/>
    </font>
    <font>
      <b/>
      <sz val="10"/>
      <name val="Times New Roman"/>
    </font>
    <font>
      <sz val="11"/>
      <name val="Times New Roman"/>
      <family val="1"/>
    </font>
    <font>
      <b/>
      <sz val="11"/>
      <name val="Times New Roman"/>
      <family val="1"/>
    </font>
    <font>
      <sz val="10"/>
      <color indexed="10"/>
      <name val="Times New Roman"/>
      <family val="1"/>
    </font>
    <font>
      <i/>
      <u/>
      <sz val="10"/>
      <name val="Times New Roman"/>
      <family val="1"/>
    </font>
    <font>
      <b/>
      <sz val="9"/>
      <name val="Times New Roman"/>
      <family val="1"/>
    </font>
    <font>
      <sz val="8"/>
      <name val="Arial"/>
      <family val="2"/>
    </font>
    <font>
      <sz val="8"/>
      <name val="Times New Roman"/>
      <family val="1"/>
    </font>
    <font>
      <i/>
      <sz val="9"/>
      <name val="Times New Roman"/>
      <family val="1"/>
    </font>
    <font>
      <sz val="9"/>
      <name val="Times New Roman"/>
      <family val="1"/>
    </font>
    <font>
      <sz val="8"/>
      <color indexed="81"/>
      <name val="Tahoma"/>
    </font>
    <font>
      <b/>
      <sz val="8"/>
      <color indexed="81"/>
      <name val="Tahoma"/>
    </font>
    <font>
      <sz val="10"/>
      <name val="Arial"/>
    </font>
    <font>
      <sz val="8"/>
      <name val="Rupee Foradian"/>
      <family val="2"/>
    </font>
    <font>
      <sz val="11"/>
      <name val="Rupee Foradian"/>
      <family val="2"/>
    </font>
    <font>
      <i/>
      <sz val="11"/>
      <name val="Rupee Foradian"/>
      <family val="2"/>
    </font>
    <font>
      <i/>
      <sz val="10"/>
      <name val="Rupee Foradian"/>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ashed">
        <color indexed="64"/>
      </top>
      <bottom style="dashed">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right/>
      <top style="double">
        <color indexed="64"/>
      </top>
      <bottom/>
      <diagonal/>
    </border>
    <border>
      <left style="thin">
        <color indexed="64"/>
      </left>
      <right style="double">
        <color indexed="64"/>
      </right>
      <top/>
      <bottom style="thin">
        <color indexed="64"/>
      </bottom>
      <diagonal/>
    </border>
    <border>
      <left style="thin">
        <color indexed="64"/>
      </left>
      <right/>
      <top/>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s>
  <cellStyleXfs count="12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4" fontId="1" fillId="0" borderId="0" applyFont="0" applyFill="0" applyBorder="0" applyAlignment="0" applyProtection="0"/>
    <xf numFmtId="164" fontId="16"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6"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25" fillId="0" borderId="0"/>
    <xf numFmtId="0" fontId="2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applyAlignment="0"/>
    <xf numFmtId="0" fontId="15" fillId="0" borderId="0" applyAlignment="0"/>
    <xf numFmtId="0" fontId="15" fillId="0" borderId="0" applyAlignment="0"/>
    <xf numFmtId="0" fontId="25" fillId="0" borderId="0" applyAlignment="0"/>
    <xf numFmtId="0" fontId="25" fillId="0" borderId="0" applyAlignment="0"/>
    <xf numFmtId="0" fontId="25" fillId="0" borderId="0" applyAlignment="0"/>
    <xf numFmtId="0" fontId="25" fillId="0" borderId="0" applyAlignment="0"/>
    <xf numFmtId="0" fontId="25" fillId="0" borderId="0" applyAlignment="0"/>
    <xf numFmtId="0" fontId="15" fillId="0" borderId="0" applyAlignment="0"/>
    <xf numFmtId="0" fontId="25" fillId="0" borderId="0" applyAlignment="0"/>
    <xf numFmtId="166" fontId="25" fillId="0" borderId="0"/>
    <xf numFmtId="166" fontId="25" fillId="0" borderId="0"/>
    <xf numFmtId="166" fontId="25" fillId="0" borderId="0"/>
    <xf numFmtId="166" fontId="15" fillId="0" borderId="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525">
    <xf numFmtId="0" fontId="0" fillId="0" borderId="0" xfId="0"/>
    <xf numFmtId="0" fontId="22" fillId="0" borderId="0" xfId="84" applyFont="1" applyFill="1" applyProtection="1"/>
    <xf numFmtId="0" fontId="22" fillId="0" borderId="0" xfId="84" applyFont="1" applyFill="1" applyAlignment="1" applyProtection="1">
      <alignment horizontal="left" vertical="top" wrapText="1"/>
    </xf>
    <xf numFmtId="0" fontId="22" fillId="0" borderId="0" xfId="84" applyFont="1" applyFill="1" applyAlignment="1" applyProtection="1">
      <alignment horizontal="right" vertical="top" wrapText="1"/>
    </xf>
    <xf numFmtId="0" fontId="22" fillId="0" borderId="0" xfId="84" applyFont="1" applyFill="1" applyBorder="1" applyAlignment="1" applyProtection="1">
      <alignment horizontal="left"/>
    </xf>
    <xf numFmtId="0" fontId="22" fillId="0" borderId="0" xfId="84" applyNumberFormat="1" applyFont="1" applyFill="1" applyBorder="1" applyAlignment="1" applyProtection="1">
      <alignment horizontal="right"/>
    </xf>
    <xf numFmtId="0" fontId="22" fillId="0" borderId="0" xfId="84" applyFont="1" applyFill="1" applyBorder="1" applyAlignment="1" applyProtection="1">
      <alignment horizontal="left" vertical="top" wrapText="1"/>
    </xf>
    <xf numFmtId="0" fontId="22" fillId="0" borderId="0" xfId="84" applyFont="1" applyFill="1" applyBorder="1" applyAlignment="1" applyProtection="1">
      <alignment horizontal="right" vertical="top" wrapText="1"/>
    </xf>
    <xf numFmtId="0" fontId="22" fillId="0" borderId="0" xfId="84" applyNumberFormat="1" applyFont="1" applyFill="1" applyBorder="1" applyAlignment="1" applyProtection="1">
      <alignment horizontal="left"/>
    </xf>
    <xf numFmtId="0" fontId="22" fillId="0" borderId="0" xfId="84" applyFont="1" applyFill="1" applyBorder="1" applyAlignment="1" applyProtection="1"/>
    <xf numFmtId="0" fontId="22" fillId="0" borderId="0" xfId="84" applyFont="1" applyFill="1" applyAlignment="1" applyProtection="1">
      <alignment horizontal="left"/>
    </xf>
    <xf numFmtId="0" fontId="22" fillId="0" borderId="0" xfId="84" applyNumberFormat="1" applyFont="1" applyFill="1" applyProtection="1"/>
    <xf numFmtId="0" fontId="21" fillId="0" borderId="0" xfId="84" applyNumberFormat="1" applyFont="1" applyFill="1" applyBorder="1" applyProtection="1"/>
    <xf numFmtId="0" fontId="21" fillId="0" borderId="0" xfId="84" applyNumberFormat="1" applyFont="1" applyFill="1" applyBorder="1" applyAlignment="1" applyProtection="1">
      <alignment horizontal="right"/>
    </xf>
    <xf numFmtId="0" fontId="22" fillId="0" borderId="0" xfId="84" applyFont="1" applyFill="1" applyAlignment="1" applyProtection="1"/>
    <xf numFmtId="0" fontId="22" fillId="0" borderId="10" xfId="84" applyFont="1" applyFill="1" applyBorder="1" applyAlignment="1" applyProtection="1">
      <alignment horizontal="left" vertical="top" wrapText="1"/>
    </xf>
    <xf numFmtId="0" fontId="22" fillId="0" borderId="0" xfId="69" applyFont="1" applyFill="1" applyBorder="1" applyAlignment="1" applyProtection="1">
      <alignment horizontal="left"/>
    </xf>
    <xf numFmtId="0" fontId="22" fillId="0" borderId="11" xfId="84" applyFont="1" applyFill="1" applyBorder="1" applyAlignment="1" applyProtection="1">
      <alignment horizontal="left" vertical="top" wrapText="1"/>
    </xf>
    <xf numFmtId="0" fontId="22" fillId="0" borderId="11" xfId="84" applyFont="1" applyFill="1" applyBorder="1" applyAlignment="1" applyProtection="1">
      <alignment horizontal="right" vertical="top" wrapText="1"/>
    </xf>
    <xf numFmtId="0" fontId="22" fillId="0" borderId="0" xfId="69" applyNumberFormat="1" applyFont="1" applyFill="1" applyBorder="1" applyAlignment="1" applyProtection="1">
      <alignment horizontal="right"/>
    </xf>
    <xf numFmtId="0" fontId="21" fillId="0" borderId="0" xfId="84" applyFont="1" applyFill="1" applyBorder="1" applyAlignment="1" applyProtection="1">
      <alignment horizontal="left" vertical="top" wrapText="1"/>
    </xf>
    <xf numFmtId="1" fontId="21" fillId="0" borderId="0" xfId="84" applyNumberFormat="1" applyFont="1" applyFill="1" applyBorder="1" applyAlignment="1" applyProtection="1">
      <alignment horizontal="right" vertical="top" wrapText="1"/>
    </xf>
    <xf numFmtId="173" fontId="21" fillId="0" borderId="0" xfId="84" applyNumberFormat="1" applyFont="1" applyFill="1" applyBorder="1" applyAlignment="1" applyProtection="1">
      <alignment horizontal="right" vertical="top" wrapText="1"/>
    </xf>
    <xf numFmtId="168" fontId="22" fillId="0" borderId="0" xfId="84" applyNumberFormat="1" applyFont="1" applyFill="1" applyBorder="1" applyAlignment="1" applyProtection="1">
      <alignment horizontal="right" vertical="top" wrapText="1"/>
    </xf>
    <xf numFmtId="172" fontId="22" fillId="0" borderId="0" xfId="84" applyNumberFormat="1" applyFont="1" applyFill="1" applyBorder="1" applyAlignment="1" applyProtection="1">
      <alignment horizontal="right" vertical="top" wrapText="1"/>
    </xf>
    <xf numFmtId="0" fontId="22" fillId="0" borderId="0" xfId="28" applyNumberFormat="1" applyFont="1" applyFill="1" applyBorder="1" applyAlignment="1" applyProtection="1">
      <alignment horizontal="right" wrapText="1"/>
    </xf>
    <xf numFmtId="49" fontId="22" fillId="0" borderId="0" xfId="40" applyNumberFormat="1" applyFont="1" applyFill="1" applyBorder="1" applyAlignment="1">
      <alignment vertical="top"/>
    </xf>
    <xf numFmtId="49" fontId="22" fillId="0" borderId="0" xfId="40" applyNumberFormat="1" applyFont="1" applyFill="1" applyBorder="1" applyAlignment="1">
      <alignment horizontal="left" vertical="top"/>
    </xf>
    <xf numFmtId="49" fontId="22" fillId="0" borderId="12" xfId="40" applyNumberFormat="1" applyFont="1" applyFill="1" applyBorder="1" applyAlignment="1">
      <alignment vertical="top"/>
    </xf>
    <xf numFmtId="0" fontId="22" fillId="0" borderId="0" xfId="84" applyNumberFormat="1" applyFont="1" applyFill="1" applyBorder="1" applyAlignment="1" applyProtection="1">
      <alignment horizontal="right" wrapText="1"/>
    </xf>
    <xf numFmtId="164" fontId="22" fillId="0" borderId="0" xfId="28" applyFont="1" applyFill="1" applyBorder="1" applyAlignment="1" applyProtection="1">
      <alignment horizontal="right" wrapText="1"/>
    </xf>
    <xf numFmtId="1" fontId="22" fillId="0" borderId="0" xfId="84" applyNumberFormat="1" applyFont="1" applyFill="1" applyBorder="1" applyAlignment="1" applyProtection="1">
      <alignment horizontal="right" vertical="top" wrapText="1"/>
    </xf>
    <xf numFmtId="0" fontId="22" fillId="0" borderId="13" xfId="28" applyNumberFormat="1" applyFont="1" applyFill="1" applyBorder="1" applyAlignment="1" applyProtection="1">
      <alignment horizontal="right" wrapText="1"/>
    </xf>
    <xf numFmtId="172" fontId="22" fillId="0" borderId="11" xfId="84" applyNumberFormat="1" applyFont="1" applyFill="1" applyBorder="1" applyAlignment="1" applyProtection="1">
      <alignment horizontal="right" vertical="top" wrapText="1"/>
    </xf>
    <xf numFmtId="0" fontId="22" fillId="0" borderId="11" xfId="28" applyNumberFormat="1" applyFont="1" applyFill="1" applyBorder="1" applyAlignment="1" applyProtection="1">
      <alignment horizontal="right" wrapText="1"/>
    </xf>
    <xf numFmtId="0" fontId="22" fillId="0" borderId="11" xfId="84" applyNumberFormat="1" applyFont="1" applyFill="1" applyBorder="1" applyAlignment="1" applyProtection="1">
      <alignment horizontal="right" wrapText="1"/>
    </xf>
    <xf numFmtId="164" fontId="22" fillId="0" borderId="11" xfId="28" applyFont="1" applyFill="1" applyBorder="1" applyAlignment="1" applyProtection="1">
      <alignment horizontal="right" wrapText="1"/>
    </xf>
    <xf numFmtId="164" fontId="22" fillId="0" borderId="13" xfId="28" applyFont="1" applyFill="1" applyBorder="1" applyAlignment="1" applyProtection="1">
      <alignment horizontal="right" wrapText="1"/>
    </xf>
    <xf numFmtId="167" fontId="21" fillId="0" borderId="0" xfId="84" applyNumberFormat="1" applyFont="1" applyFill="1" applyBorder="1" applyAlignment="1" applyProtection="1">
      <alignment horizontal="right" vertical="top" wrapText="1"/>
    </xf>
    <xf numFmtId="0" fontId="21" fillId="0" borderId="0" xfId="84" applyFont="1" applyFill="1" applyBorder="1" applyAlignment="1" applyProtection="1">
      <alignment horizontal="right" vertical="top" wrapText="1"/>
    </xf>
    <xf numFmtId="174" fontId="21" fillId="0" borderId="0" xfId="84" applyNumberFormat="1" applyFont="1" applyFill="1" applyBorder="1" applyAlignment="1" applyProtection="1">
      <alignment horizontal="right" vertical="top" wrapText="1"/>
    </xf>
    <xf numFmtId="1" fontId="22" fillId="0" borderId="10" xfId="84" applyNumberFormat="1" applyFont="1" applyFill="1" applyBorder="1" applyAlignment="1" applyProtection="1">
      <alignment horizontal="right" vertical="top" wrapText="1"/>
    </xf>
    <xf numFmtId="0" fontId="22" fillId="0" borderId="0" xfId="28" applyNumberFormat="1" applyFont="1" applyFill="1" applyBorder="1" applyAlignment="1" applyProtection="1">
      <alignment horizontal="right"/>
    </xf>
    <xf numFmtId="0" fontId="22" fillId="0" borderId="13" xfId="84" applyNumberFormat="1" applyFont="1" applyFill="1" applyBorder="1" applyAlignment="1" applyProtection="1">
      <alignment horizontal="right"/>
    </xf>
    <xf numFmtId="169" fontId="22" fillId="0" borderId="0" xfId="84" applyNumberFormat="1" applyFont="1" applyFill="1" applyBorder="1" applyAlignment="1" applyProtection="1">
      <alignment horizontal="right" vertical="top" wrapText="1"/>
    </xf>
    <xf numFmtId="0" fontId="22" fillId="0" borderId="10" xfId="84" applyNumberFormat="1" applyFont="1" applyFill="1" applyBorder="1" applyAlignment="1" applyProtection="1">
      <alignment horizontal="right"/>
    </xf>
    <xf numFmtId="0" fontId="21" fillId="0" borderId="11" xfId="84" applyFont="1" applyFill="1" applyBorder="1" applyAlignment="1" applyProtection="1">
      <alignment horizontal="left" vertical="top" wrapText="1"/>
    </xf>
    <xf numFmtId="175" fontId="21" fillId="0" borderId="0" xfId="84" applyNumberFormat="1" applyFont="1" applyFill="1" applyBorder="1" applyAlignment="1" applyProtection="1">
      <alignment horizontal="right" vertical="top" wrapText="1"/>
    </xf>
    <xf numFmtId="0" fontId="22" fillId="0" borderId="10" xfId="28" applyNumberFormat="1" applyFont="1" applyFill="1" applyBorder="1" applyAlignment="1" applyProtection="1">
      <alignment horizontal="right" wrapText="1"/>
    </xf>
    <xf numFmtId="171" fontId="22" fillId="0" borderId="0" xfId="84" applyNumberFormat="1" applyFont="1" applyFill="1" applyBorder="1" applyAlignment="1" applyProtection="1">
      <alignment horizontal="right" vertical="top" wrapText="1"/>
    </xf>
    <xf numFmtId="176" fontId="21" fillId="0" borderId="0" xfId="84" applyNumberFormat="1" applyFont="1" applyFill="1" applyBorder="1" applyAlignment="1" applyProtection="1">
      <alignment horizontal="right" vertical="top" wrapText="1"/>
    </xf>
    <xf numFmtId="0" fontId="22" fillId="0" borderId="13" xfId="84" applyFont="1" applyFill="1" applyBorder="1" applyAlignment="1" applyProtection="1">
      <alignment horizontal="left" vertical="top" wrapText="1"/>
    </xf>
    <xf numFmtId="0" fontId="22" fillId="0" borderId="13" xfId="84" applyFont="1" applyFill="1" applyBorder="1" applyAlignment="1" applyProtection="1">
      <alignment horizontal="right" vertical="top" wrapText="1"/>
    </xf>
    <xf numFmtId="0" fontId="21" fillId="0" borderId="13" xfId="84" applyFont="1" applyFill="1" applyBorder="1" applyAlignment="1" applyProtection="1">
      <alignment horizontal="left" vertical="top" wrapText="1"/>
    </xf>
    <xf numFmtId="0" fontId="21" fillId="0" borderId="0" xfId="0" applyNumberFormat="1" applyFont="1" applyFill="1" applyBorder="1" applyAlignment="1" applyProtection="1">
      <alignment horizontal="center"/>
    </xf>
    <xf numFmtId="0" fontId="21" fillId="0" borderId="0" xfId="0" applyNumberFormat="1" applyFont="1" applyFill="1" applyBorder="1" applyProtection="1"/>
    <xf numFmtId="0" fontId="21" fillId="0" borderId="0" xfId="59" applyFont="1" applyFill="1" applyAlignment="1" applyProtection="1">
      <alignment horizontal="center" vertical="top"/>
    </xf>
    <xf numFmtId="0" fontId="21" fillId="0" borderId="0" xfId="59" applyFont="1" applyFill="1" applyAlignment="1" applyProtection="1">
      <alignment horizontal="center"/>
    </xf>
    <xf numFmtId="0" fontId="22" fillId="0" borderId="0" xfId="59" applyFont="1" applyFill="1" applyProtection="1"/>
    <xf numFmtId="0" fontId="22" fillId="0" borderId="0" xfId="59" applyFont="1" applyFill="1" applyAlignment="1" applyProtection="1">
      <alignment vertical="top"/>
    </xf>
    <xf numFmtId="0" fontId="22" fillId="0" borderId="0" xfId="59" applyFont="1" applyFill="1" applyAlignment="1" applyProtection="1">
      <alignment horizontal="right" vertical="top"/>
    </xf>
    <xf numFmtId="0" fontId="22" fillId="0" borderId="0" xfId="59" applyFont="1" applyFill="1" applyAlignment="1" applyProtection="1">
      <alignment horizontal="right"/>
    </xf>
    <xf numFmtId="0" fontId="22" fillId="0" borderId="0" xfId="59" applyNumberFormat="1" applyFont="1" applyFill="1" applyProtection="1"/>
    <xf numFmtId="0" fontId="22" fillId="0" borderId="0" xfId="52" applyFont="1" applyFill="1" applyAlignment="1" applyProtection="1">
      <alignment vertical="top" wrapText="1"/>
    </xf>
    <xf numFmtId="0" fontId="22" fillId="0" borderId="0" xfId="59" applyNumberFormat="1" applyFont="1" applyFill="1" applyAlignment="1" applyProtection="1">
      <alignment horizontal="right"/>
    </xf>
    <xf numFmtId="0" fontId="22" fillId="0" borderId="0" xfId="76" applyFont="1" applyFill="1" applyBorder="1" applyProtection="1"/>
    <xf numFmtId="0" fontId="22" fillId="0" borderId="0" xfId="90" applyFont="1" applyFill="1" applyProtection="1"/>
    <xf numFmtId="0" fontId="22" fillId="0" borderId="0" xfId="90" applyFont="1" applyFill="1" applyBorder="1" applyAlignment="1" applyProtection="1">
      <alignment vertical="top"/>
    </xf>
    <xf numFmtId="0" fontId="22" fillId="0" borderId="0" xfId="90" applyFont="1" applyFill="1" applyBorder="1" applyAlignment="1" applyProtection="1">
      <alignment horizontal="right" vertical="top"/>
    </xf>
    <xf numFmtId="0" fontId="22" fillId="0" borderId="0" xfId="76" applyNumberFormat="1" applyFont="1" applyFill="1" applyBorder="1" applyAlignment="1" applyProtection="1">
      <alignment horizontal="right"/>
    </xf>
    <xf numFmtId="0" fontId="21" fillId="0" borderId="0" xfId="59" applyFont="1" applyFill="1" applyAlignment="1" applyProtection="1">
      <alignment horizontal="left" vertical="top" wrapText="1"/>
    </xf>
    <xf numFmtId="0" fontId="21" fillId="0" borderId="0" xfId="59" applyFont="1" applyFill="1" applyAlignment="1" applyProtection="1">
      <alignment horizontal="right" vertical="top"/>
    </xf>
    <xf numFmtId="173" fontId="21" fillId="0" borderId="0" xfId="59" applyNumberFormat="1" applyFont="1" applyFill="1" applyAlignment="1" applyProtection="1">
      <alignment horizontal="right" vertical="top"/>
    </xf>
    <xf numFmtId="0" fontId="21" fillId="0" borderId="0" xfId="52" applyFont="1" applyFill="1" applyAlignment="1" applyProtection="1">
      <alignment horizontal="left" vertical="top" wrapText="1"/>
    </xf>
    <xf numFmtId="170" fontId="22" fillId="0" borderId="0" xfId="59" applyNumberFormat="1" applyFont="1" applyFill="1" applyAlignment="1" applyProtection="1">
      <alignment horizontal="right" vertical="top"/>
    </xf>
    <xf numFmtId="0" fontId="22" fillId="0" borderId="0" xfId="59" applyFont="1" applyFill="1" applyAlignment="1" applyProtection="1">
      <alignment horizontal="left" vertical="top" wrapText="1"/>
    </xf>
    <xf numFmtId="172" fontId="22" fillId="0" borderId="0" xfId="59" applyNumberFormat="1" applyFont="1" applyFill="1" applyAlignment="1" applyProtection="1">
      <alignment horizontal="right" vertical="top"/>
    </xf>
    <xf numFmtId="0" fontId="22" fillId="0" borderId="0" xfId="59" applyNumberFormat="1" applyFont="1" applyFill="1" applyAlignment="1" applyProtection="1">
      <alignment horizontal="right" wrapText="1"/>
    </xf>
    <xf numFmtId="0" fontId="22" fillId="0" borderId="0" xfId="28" applyNumberFormat="1" applyFont="1" applyFill="1" applyAlignment="1" applyProtection="1">
      <alignment horizontal="right" wrapText="1"/>
    </xf>
    <xf numFmtId="164" fontId="22" fillId="0" borderId="0" xfId="28" applyFont="1" applyFill="1" applyAlignment="1" applyProtection="1">
      <alignment horizontal="right" wrapText="1"/>
    </xf>
    <xf numFmtId="0" fontId="22" fillId="0" borderId="0" xfId="59" applyFont="1" applyFill="1" applyBorder="1" applyAlignment="1" applyProtection="1">
      <alignment vertical="top"/>
    </xf>
    <xf numFmtId="0" fontId="22" fillId="0" borderId="0" xfId="59" applyNumberFormat="1" applyFont="1" applyFill="1" applyBorder="1" applyAlignment="1" applyProtection="1">
      <alignment horizontal="right" vertical="top"/>
    </xf>
    <xf numFmtId="0" fontId="22" fillId="0" borderId="0" xfId="59" applyFont="1" applyFill="1" applyBorder="1" applyAlignment="1" applyProtection="1">
      <alignment horizontal="left" vertical="top" wrapText="1"/>
    </xf>
    <xf numFmtId="0" fontId="22" fillId="0" borderId="0" xfId="59" applyNumberFormat="1" applyFont="1" applyFill="1" applyBorder="1" applyAlignment="1" applyProtection="1">
      <alignment horizontal="right" wrapText="1"/>
    </xf>
    <xf numFmtId="172" fontId="22" fillId="0" borderId="0" xfId="59" applyNumberFormat="1" applyFont="1" applyFill="1" applyBorder="1" applyAlignment="1" applyProtection="1">
      <alignment horizontal="right" vertical="top"/>
    </xf>
    <xf numFmtId="0" fontId="22" fillId="0" borderId="0" xfId="59" applyFont="1" applyFill="1" applyBorder="1" applyProtection="1"/>
    <xf numFmtId="0" fontId="22" fillId="0" borderId="10" xfId="59" applyFont="1" applyFill="1" applyBorder="1" applyAlignment="1" applyProtection="1">
      <alignment vertical="top"/>
    </xf>
    <xf numFmtId="0" fontId="22" fillId="0" borderId="10" xfId="59" applyNumberFormat="1" applyFont="1" applyFill="1" applyBorder="1" applyAlignment="1" applyProtection="1">
      <alignment horizontal="right" wrapText="1"/>
    </xf>
    <xf numFmtId="173" fontId="21" fillId="0" borderId="0" xfId="59" applyNumberFormat="1" applyFont="1" applyFill="1" applyBorder="1" applyAlignment="1" applyProtection="1">
      <alignment horizontal="right" vertical="top"/>
    </xf>
    <xf numFmtId="0" fontId="21" fillId="0" borderId="0" xfId="52" applyFont="1" applyFill="1" applyBorder="1" applyAlignment="1" applyProtection="1">
      <alignment horizontal="left" vertical="top" wrapText="1"/>
    </xf>
    <xf numFmtId="167" fontId="21" fillId="0" borderId="0" xfId="59" applyNumberFormat="1" applyFont="1" applyFill="1" applyBorder="1" applyAlignment="1" applyProtection="1">
      <alignment horizontal="right" vertical="top"/>
    </xf>
    <xf numFmtId="0" fontId="21" fillId="0" borderId="0" xfId="59" applyFont="1" applyFill="1" applyBorder="1" applyAlignment="1" applyProtection="1">
      <alignment horizontal="left" vertical="top" wrapText="1"/>
    </xf>
    <xf numFmtId="0" fontId="22" fillId="0" borderId="0" xfId="59" applyFont="1" applyFill="1" applyBorder="1" applyAlignment="1" applyProtection="1">
      <alignment horizontal="right" vertical="top"/>
    </xf>
    <xf numFmtId="0" fontId="22" fillId="0" borderId="11" xfId="59" applyNumberFormat="1" applyFont="1" applyFill="1" applyBorder="1" applyAlignment="1" applyProtection="1">
      <alignment horizontal="right" wrapText="1"/>
    </xf>
    <xf numFmtId="0" fontId="22" fillId="0" borderId="10" xfId="59" applyFont="1" applyFill="1" applyBorder="1" applyAlignment="1" applyProtection="1">
      <alignment horizontal="right" vertical="top"/>
    </xf>
    <xf numFmtId="0" fontId="22" fillId="0" borderId="13" xfId="59" applyNumberFormat="1" applyFont="1" applyFill="1" applyBorder="1" applyAlignment="1" applyProtection="1">
      <alignment horizontal="right" wrapText="1"/>
    </xf>
    <xf numFmtId="170" fontId="22" fillId="0" borderId="0" xfId="59" applyNumberFormat="1" applyFont="1" applyFill="1" applyBorder="1" applyAlignment="1" applyProtection="1">
      <alignment horizontal="right" vertical="top"/>
    </xf>
    <xf numFmtId="0" fontId="22" fillId="0" borderId="0" xfId="0" applyFont="1" applyFill="1" applyBorder="1" applyAlignment="1">
      <alignment wrapText="1"/>
    </xf>
    <xf numFmtId="174" fontId="21" fillId="0" borderId="0" xfId="59" applyNumberFormat="1" applyFont="1" applyFill="1" applyBorder="1" applyAlignment="1" applyProtection="1">
      <alignment horizontal="right" vertical="top"/>
    </xf>
    <xf numFmtId="0" fontId="21" fillId="0" borderId="0" xfId="59" applyFont="1" applyFill="1" applyBorder="1" applyAlignment="1" applyProtection="1">
      <alignment horizontal="right" vertical="top"/>
    </xf>
    <xf numFmtId="175" fontId="21" fillId="0" borderId="0" xfId="59" applyNumberFormat="1" applyFont="1" applyFill="1" applyBorder="1" applyAlignment="1" applyProtection="1">
      <alignment horizontal="right" vertical="top"/>
    </xf>
    <xf numFmtId="0" fontId="22" fillId="0" borderId="0" xfId="59" applyNumberFormat="1" applyFont="1" applyFill="1" applyAlignment="1" applyProtection="1">
      <alignment wrapText="1"/>
    </xf>
    <xf numFmtId="0" fontId="21" fillId="0" borderId="0" xfId="52" applyFont="1" applyFill="1" applyAlignment="1" applyProtection="1">
      <alignment horizontal="right" vertical="top" wrapText="1"/>
    </xf>
    <xf numFmtId="0" fontId="22" fillId="0" borderId="0" xfId="52" applyNumberFormat="1" applyFont="1" applyFill="1" applyAlignment="1" applyProtection="1">
      <alignment wrapText="1"/>
    </xf>
    <xf numFmtId="0" fontId="22" fillId="0" borderId="0" xfId="52" applyNumberFormat="1" applyFont="1" applyFill="1" applyAlignment="1" applyProtection="1">
      <alignment horizontal="right" wrapText="1"/>
    </xf>
    <xf numFmtId="0" fontId="22" fillId="0" borderId="11" xfId="52" applyFont="1" applyFill="1" applyBorder="1" applyAlignment="1" applyProtection="1">
      <alignment vertical="top" wrapText="1"/>
    </xf>
    <xf numFmtId="0" fontId="22" fillId="0" borderId="0" xfId="52" applyFont="1" applyFill="1" applyBorder="1" applyAlignment="1" applyProtection="1">
      <alignment vertical="top" wrapText="1"/>
    </xf>
    <xf numFmtId="170" fontId="22" fillId="0" borderId="0" xfId="52" applyNumberFormat="1" applyFont="1" applyFill="1" applyBorder="1" applyAlignment="1" applyProtection="1">
      <alignment horizontal="right" vertical="top" wrapText="1"/>
    </xf>
    <xf numFmtId="0" fontId="22" fillId="0" borderId="0" xfId="52" applyFont="1" applyFill="1" applyBorder="1" applyAlignment="1" applyProtection="1">
      <alignment horizontal="left" vertical="top" wrapText="1"/>
    </xf>
    <xf numFmtId="0" fontId="22" fillId="0" borderId="0" xfId="52" applyNumberFormat="1" applyFont="1" applyFill="1" applyBorder="1" applyAlignment="1" applyProtection="1">
      <alignment horizontal="right" wrapText="1"/>
    </xf>
    <xf numFmtId="173" fontId="21" fillId="0" borderId="0" xfId="52" applyNumberFormat="1" applyFont="1" applyFill="1" applyBorder="1" applyAlignment="1" applyProtection="1">
      <alignment horizontal="right" vertical="top" wrapText="1"/>
    </xf>
    <xf numFmtId="167" fontId="21" fillId="0" borderId="0" xfId="52" applyNumberFormat="1" applyFont="1" applyFill="1" applyBorder="1" applyAlignment="1" applyProtection="1">
      <alignment horizontal="right" vertical="top" wrapText="1"/>
    </xf>
    <xf numFmtId="0" fontId="22" fillId="0" borderId="0" xfId="52" applyFont="1" applyFill="1" applyBorder="1" applyAlignment="1" applyProtection="1">
      <alignment horizontal="right" vertical="top" wrapText="1"/>
    </xf>
    <xf numFmtId="172" fontId="22" fillId="0" borderId="0" xfId="52" applyNumberFormat="1" applyFont="1" applyFill="1" applyBorder="1" applyAlignment="1" applyProtection="1">
      <alignment horizontal="right" vertical="top" wrapText="1"/>
    </xf>
    <xf numFmtId="0" fontId="21" fillId="0" borderId="0" xfId="52" applyFont="1" applyFill="1" applyBorder="1" applyAlignment="1" applyProtection="1">
      <alignment horizontal="right" vertical="top" wrapText="1"/>
    </xf>
    <xf numFmtId="0" fontId="22" fillId="0" borderId="13" xfId="59" applyFont="1" applyFill="1" applyBorder="1" applyAlignment="1" applyProtection="1">
      <alignment vertical="top"/>
    </xf>
    <xf numFmtId="0" fontId="22" fillId="0" borderId="13" xfId="59" applyFont="1" applyFill="1" applyBorder="1" applyAlignment="1" applyProtection="1">
      <alignment horizontal="right" vertical="top"/>
    </xf>
    <xf numFmtId="0" fontId="21" fillId="0" borderId="13" xfId="59" applyFont="1" applyFill="1" applyBorder="1" applyAlignment="1" applyProtection="1">
      <alignment horizontal="left" vertical="top" wrapText="1"/>
    </xf>
    <xf numFmtId="0" fontId="21" fillId="0" borderId="0" xfId="59" applyFont="1" applyFill="1" applyBorder="1" applyAlignment="1" applyProtection="1">
      <alignment vertical="top" wrapText="1"/>
    </xf>
    <xf numFmtId="49" fontId="22" fillId="0" borderId="0" xfId="59" applyNumberFormat="1" applyFont="1" applyFill="1" applyBorder="1" applyAlignment="1" applyProtection="1">
      <alignment horizontal="right" vertical="top"/>
    </xf>
    <xf numFmtId="0" fontId="22" fillId="0" borderId="0" xfId="59" applyFont="1" applyFill="1" applyBorder="1" applyAlignment="1" applyProtection="1">
      <alignment vertical="top" wrapText="1"/>
    </xf>
    <xf numFmtId="0" fontId="22" fillId="0" borderId="0" xfId="59" applyFont="1" applyFill="1" applyAlignment="1" applyProtection="1">
      <alignment vertical="top" wrapText="1"/>
    </xf>
    <xf numFmtId="0" fontId="21" fillId="0" borderId="0" xfId="59" applyFont="1" applyFill="1" applyAlignment="1" applyProtection="1">
      <alignment vertical="top" wrapText="1"/>
    </xf>
    <xf numFmtId="174" fontId="21" fillId="0" borderId="0" xfId="52" applyNumberFormat="1" applyFont="1" applyFill="1" applyAlignment="1" applyProtection="1">
      <alignment horizontal="right" vertical="top" wrapText="1"/>
    </xf>
    <xf numFmtId="0" fontId="21" fillId="0" borderId="11" xfId="52" applyFont="1" applyFill="1" applyBorder="1" applyAlignment="1" applyProtection="1">
      <alignment horizontal="right" vertical="top" wrapText="1"/>
    </xf>
    <xf numFmtId="0" fontId="21" fillId="0" borderId="11" xfId="52" applyFont="1" applyFill="1" applyBorder="1" applyAlignment="1" applyProtection="1">
      <alignment horizontal="left" vertical="top" wrapText="1"/>
    </xf>
    <xf numFmtId="0" fontId="21" fillId="0" borderId="13" xfId="59" applyFont="1" applyFill="1" applyBorder="1" applyAlignment="1" applyProtection="1">
      <alignment vertical="top" wrapText="1"/>
    </xf>
    <xf numFmtId="0" fontId="22" fillId="0" borderId="0" xfId="59" applyNumberFormat="1" applyFont="1" applyFill="1" applyBorder="1" applyAlignment="1" applyProtection="1">
      <alignment horizontal="left"/>
    </xf>
    <xf numFmtId="0" fontId="22" fillId="0" borderId="0" xfId="59" applyNumberFormat="1" applyFont="1" applyFill="1" applyBorder="1" applyAlignment="1" applyProtection="1">
      <alignment wrapText="1"/>
    </xf>
    <xf numFmtId="0" fontId="21" fillId="0" borderId="0" xfId="101" applyNumberFormat="1" applyFont="1" applyFill="1" applyBorder="1" applyAlignment="1" applyProtection="1">
      <alignment horizontal="right" vertical="top"/>
    </xf>
    <xf numFmtId="0" fontId="22" fillId="0" borderId="0" xfId="101" applyNumberFormat="1" applyFont="1" applyFill="1" applyProtection="1"/>
    <xf numFmtId="0" fontId="21" fillId="0" borderId="0" xfId="101" applyNumberFormat="1" applyFont="1" applyFill="1" applyAlignment="1" applyProtection="1">
      <alignment horizontal="left" vertical="top"/>
    </xf>
    <xf numFmtId="0" fontId="21" fillId="0" borderId="0" xfId="101" applyNumberFormat="1" applyFont="1" applyFill="1" applyAlignment="1" applyProtection="1">
      <alignment horizontal="right" vertical="top"/>
    </xf>
    <xf numFmtId="0" fontId="21" fillId="0" borderId="0" xfId="101" applyNumberFormat="1" applyFont="1" applyFill="1" applyAlignment="1" applyProtection="1">
      <alignment horizontal="center"/>
    </xf>
    <xf numFmtId="0" fontId="22" fillId="0" borderId="0" xfId="101" applyNumberFormat="1" applyFont="1" applyFill="1" applyAlignment="1" applyProtection="1">
      <alignment horizontal="right"/>
    </xf>
    <xf numFmtId="0" fontId="22" fillId="0" borderId="0" xfId="101" applyNumberFormat="1" applyFont="1" applyFill="1" applyAlignment="1" applyProtection="1">
      <alignment horizontal="right" vertical="top"/>
    </xf>
    <xf numFmtId="0" fontId="22" fillId="0" borderId="0" xfId="101" applyNumberFormat="1" applyFont="1" applyFill="1" applyBorder="1" applyAlignment="1" applyProtection="1">
      <alignment horizontal="right" vertical="top"/>
    </xf>
    <xf numFmtId="0" fontId="22" fillId="0" borderId="0" xfId="101" applyNumberFormat="1" applyFont="1" applyFill="1" applyAlignment="1" applyProtection="1">
      <alignment horizontal="left" vertical="top"/>
    </xf>
    <xf numFmtId="0" fontId="22" fillId="0" borderId="0" xfId="77" applyNumberFormat="1" applyFont="1" applyFill="1" applyBorder="1" applyProtection="1"/>
    <xf numFmtId="0" fontId="22" fillId="0" borderId="0" xfId="92" applyNumberFormat="1" applyFont="1" applyFill="1" applyProtection="1"/>
    <xf numFmtId="0" fontId="22" fillId="0" borderId="0" xfId="92" applyNumberFormat="1" applyFont="1" applyFill="1" applyBorder="1" applyAlignment="1" applyProtection="1">
      <alignment horizontal="left" vertical="top"/>
    </xf>
    <xf numFmtId="0" fontId="22" fillId="0" borderId="0" xfId="92" applyNumberFormat="1" applyFont="1" applyFill="1" applyBorder="1" applyAlignment="1" applyProtection="1">
      <alignment horizontal="right" vertical="top"/>
    </xf>
    <xf numFmtId="0" fontId="22" fillId="0" borderId="0" xfId="77" applyNumberFormat="1" applyFont="1" applyFill="1" applyBorder="1" applyAlignment="1" applyProtection="1">
      <alignment horizontal="right"/>
    </xf>
    <xf numFmtId="0" fontId="21" fillId="0" borderId="0" xfId="101" applyNumberFormat="1" applyFont="1" applyFill="1" applyAlignment="1" applyProtection="1">
      <alignment horizontal="left"/>
    </xf>
    <xf numFmtId="0" fontId="22" fillId="0" borderId="0" xfId="101" applyNumberFormat="1" applyFont="1" applyFill="1" applyBorder="1" applyAlignment="1" applyProtection="1">
      <alignment horizontal="center"/>
    </xf>
    <xf numFmtId="0" fontId="22" fillId="0" borderId="0" xfId="101" applyNumberFormat="1" applyFont="1" applyFill="1" applyBorder="1" applyAlignment="1" applyProtection="1">
      <alignment horizontal="right"/>
    </xf>
    <xf numFmtId="0" fontId="22" fillId="0" borderId="0" xfId="101" applyNumberFormat="1" applyFont="1" applyFill="1" applyBorder="1" applyAlignment="1" applyProtection="1">
      <alignment horizontal="left"/>
    </xf>
    <xf numFmtId="0" fontId="22" fillId="0" borderId="0" xfId="60" applyNumberFormat="1" applyFont="1" applyFill="1" applyAlignment="1" applyProtection="1">
      <alignment horizontal="left" vertical="top"/>
    </xf>
    <xf numFmtId="0" fontId="21" fillId="0" borderId="0" xfId="101" applyNumberFormat="1" applyFont="1" applyFill="1" applyAlignment="1" applyProtection="1">
      <alignment horizontal="left" vertical="top" wrapText="1"/>
    </xf>
    <xf numFmtId="168" fontId="22" fillId="0" borderId="0" xfId="101" applyNumberFormat="1" applyFont="1" applyFill="1" applyAlignment="1" applyProtection="1">
      <alignment horizontal="right" vertical="top"/>
    </xf>
    <xf numFmtId="0" fontId="22" fillId="0" borderId="0" xfId="101" applyFont="1" applyFill="1" applyAlignment="1" applyProtection="1">
      <alignment horizontal="left" vertical="top" wrapText="1"/>
    </xf>
    <xf numFmtId="181" fontId="21" fillId="0" borderId="0" xfId="101" applyNumberFormat="1" applyFont="1" applyFill="1" applyAlignment="1" applyProtection="1">
      <alignment horizontal="right" vertical="top"/>
    </xf>
    <xf numFmtId="0" fontId="21" fillId="0" borderId="0" xfId="101" applyFont="1" applyFill="1" applyAlignment="1" applyProtection="1">
      <alignment horizontal="left" vertical="top" wrapText="1"/>
    </xf>
    <xf numFmtId="0" fontId="22" fillId="0" borderId="0" xfId="60" applyNumberFormat="1" applyFont="1" applyFill="1" applyBorder="1" applyAlignment="1" applyProtection="1">
      <alignment horizontal="right" vertical="top"/>
    </xf>
    <xf numFmtId="0" fontId="22" fillId="0" borderId="0" xfId="101" applyNumberFormat="1" applyFont="1" applyFill="1" applyAlignment="1" applyProtection="1">
      <alignment horizontal="left" vertical="top" wrapText="1"/>
    </xf>
    <xf numFmtId="0" fontId="22" fillId="0" borderId="0" xfId="101" applyNumberFormat="1" applyFont="1" applyFill="1" applyBorder="1" applyAlignment="1" applyProtection="1">
      <alignment horizontal="right" wrapText="1"/>
    </xf>
    <xf numFmtId="0" fontId="22" fillId="0" borderId="0" xfId="101" applyNumberFormat="1" applyFont="1" applyFill="1" applyBorder="1" applyAlignment="1" applyProtection="1">
      <alignment horizontal="left" vertical="top"/>
    </xf>
    <xf numFmtId="0" fontId="22" fillId="0" borderId="0" xfId="101" applyNumberFormat="1" applyFont="1" applyFill="1" applyBorder="1" applyAlignment="1" applyProtection="1">
      <alignment horizontal="left" vertical="top" wrapText="1"/>
    </xf>
    <xf numFmtId="0" fontId="22" fillId="0" borderId="0" xfId="101" applyNumberFormat="1" applyFont="1" applyFill="1" applyBorder="1" applyProtection="1"/>
    <xf numFmtId="0" fontId="22" fillId="0" borderId="11" xfId="101" applyNumberFormat="1" applyFont="1" applyFill="1" applyBorder="1" applyAlignment="1" applyProtection="1">
      <alignment horizontal="left" vertical="top"/>
    </xf>
    <xf numFmtId="0" fontId="22" fillId="0" borderId="11" xfId="60" applyNumberFormat="1" applyFont="1" applyFill="1" applyBorder="1" applyAlignment="1" applyProtection="1">
      <alignment horizontal="right" vertical="top"/>
    </xf>
    <xf numFmtId="0" fontId="22" fillId="0" borderId="11" xfId="101" applyNumberFormat="1" applyFont="1" applyFill="1" applyBorder="1" applyAlignment="1" applyProtection="1">
      <alignment horizontal="left" vertical="top" wrapText="1"/>
    </xf>
    <xf numFmtId="0" fontId="22" fillId="0" borderId="11" xfId="101" applyNumberFormat="1" applyFont="1" applyFill="1" applyBorder="1" applyAlignment="1" applyProtection="1">
      <alignment horizontal="right" wrapText="1"/>
    </xf>
    <xf numFmtId="0" fontId="22" fillId="0" borderId="10" xfId="101" applyNumberFormat="1" applyFont="1" applyFill="1" applyBorder="1" applyAlignment="1" applyProtection="1">
      <alignment horizontal="left" vertical="top"/>
    </xf>
    <xf numFmtId="0" fontId="22" fillId="0" borderId="10" xfId="60" applyNumberFormat="1" applyFont="1" applyFill="1" applyBorder="1" applyAlignment="1" applyProtection="1">
      <alignment horizontal="right" vertical="top"/>
    </xf>
    <xf numFmtId="0" fontId="22" fillId="0" borderId="10" xfId="101" applyNumberFormat="1" applyFont="1" applyFill="1" applyBorder="1" applyAlignment="1" applyProtection="1">
      <alignment horizontal="left" vertical="top" wrapText="1"/>
    </xf>
    <xf numFmtId="0" fontId="22" fillId="0" borderId="0" xfId="101" applyNumberFormat="1" applyFont="1" applyFill="1" applyAlignment="1" applyProtection="1">
      <alignment horizontal="right" wrapText="1"/>
    </xf>
    <xf numFmtId="0" fontId="22" fillId="0" borderId="0" xfId="101" applyNumberFormat="1" applyFont="1" applyFill="1" applyBorder="1" applyAlignment="1" applyProtection="1">
      <alignment wrapText="1"/>
    </xf>
    <xf numFmtId="181" fontId="21" fillId="0" borderId="0" xfId="101" applyNumberFormat="1" applyFont="1" applyFill="1" applyBorder="1" applyAlignment="1" applyProtection="1">
      <alignment horizontal="right" vertical="top"/>
    </xf>
    <xf numFmtId="0" fontId="21" fillId="0" borderId="0" xfId="101" applyFont="1" applyFill="1" applyBorder="1" applyAlignment="1" applyProtection="1">
      <alignment horizontal="left" vertical="top" wrapText="1"/>
    </xf>
    <xf numFmtId="0" fontId="22" fillId="0" borderId="0" xfId="60" applyNumberFormat="1" applyFont="1" applyFill="1" applyBorder="1" applyAlignment="1" applyProtection="1">
      <alignment horizontal="left" vertical="top"/>
    </xf>
    <xf numFmtId="168" fontId="22" fillId="0" borderId="0" xfId="101" applyNumberFormat="1" applyFont="1" applyFill="1" applyBorder="1" applyAlignment="1" applyProtection="1">
      <alignment horizontal="right" vertical="top"/>
    </xf>
    <xf numFmtId="0" fontId="22" fillId="0" borderId="0" xfId="101" applyFont="1" applyFill="1" applyBorder="1" applyAlignment="1" applyProtection="1">
      <alignment horizontal="left" vertical="top" wrapText="1"/>
    </xf>
    <xf numFmtId="0" fontId="22" fillId="0" borderId="13" xfId="101" applyNumberFormat="1" applyFont="1" applyFill="1" applyBorder="1" applyAlignment="1" applyProtection="1">
      <alignment horizontal="right" wrapText="1"/>
    </xf>
    <xf numFmtId="0" fontId="22" fillId="0" borderId="11" xfId="101" applyNumberFormat="1" applyFont="1" applyFill="1" applyBorder="1" applyAlignment="1" applyProtection="1">
      <alignment horizontal="right" vertical="top"/>
    </xf>
    <xf numFmtId="0" fontId="21" fillId="0" borderId="0" xfId="101" applyNumberFormat="1" applyFont="1" applyFill="1" applyBorder="1" applyAlignment="1" applyProtection="1">
      <alignment horizontal="left" vertical="top" wrapText="1"/>
    </xf>
    <xf numFmtId="0" fontId="22" fillId="0" borderId="13" xfId="101" applyNumberFormat="1" applyFont="1" applyFill="1" applyBorder="1" applyAlignment="1" applyProtection="1">
      <alignment horizontal="left" vertical="top"/>
    </xf>
    <xf numFmtId="0" fontId="22" fillId="0" borderId="13" xfId="101" applyNumberFormat="1" applyFont="1" applyFill="1" applyBorder="1" applyAlignment="1" applyProtection="1">
      <alignment horizontal="right" vertical="top"/>
    </xf>
    <xf numFmtId="0" fontId="21" fillId="0" borderId="13" xfId="101" applyNumberFormat="1" applyFont="1" applyFill="1" applyBorder="1" applyAlignment="1" applyProtection="1">
      <alignment horizontal="left" vertical="top" wrapText="1"/>
    </xf>
    <xf numFmtId="0" fontId="22" fillId="0" borderId="11" xfId="101" applyFont="1" applyFill="1" applyBorder="1" applyAlignment="1" applyProtection="1">
      <alignment horizontal="left" vertical="top" wrapText="1"/>
    </xf>
    <xf numFmtId="0" fontId="26" fillId="0" borderId="0" xfId="101" applyNumberFormat="1" applyFont="1" applyFill="1" applyAlignment="1" applyProtection="1">
      <alignment horizontal="right" wrapText="1"/>
    </xf>
    <xf numFmtId="169" fontId="22" fillId="0" borderId="0" xfId="101" applyNumberFormat="1" applyFont="1" applyFill="1" applyBorder="1" applyAlignment="1" applyProtection="1">
      <alignment horizontal="right" vertical="top"/>
    </xf>
    <xf numFmtId="0" fontId="22" fillId="0" borderId="0" xfId="0" applyFont="1" applyFill="1" applyBorder="1" applyAlignment="1">
      <alignment vertical="top" wrapText="1"/>
    </xf>
    <xf numFmtId="49" fontId="22" fillId="0" borderId="0" xfId="101" applyNumberFormat="1" applyFont="1" applyFill="1" applyAlignment="1" applyProtection="1">
      <alignment horizontal="right" vertical="top"/>
    </xf>
    <xf numFmtId="0" fontId="21" fillId="0" borderId="0" xfId="60" applyFont="1" applyFill="1" applyBorder="1" applyAlignment="1" applyProtection="1">
      <alignment horizontal="center" vertical="top"/>
    </xf>
    <xf numFmtId="0" fontId="21" fillId="0" borderId="0" xfId="60" applyFont="1" applyFill="1" applyBorder="1" applyAlignment="1" applyProtection="1">
      <alignment horizontal="right" vertical="top"/>
    </xf>
    <xf numFmtId="0" fontId="21" fillId="0" borderId="0" xfId="60" applyFont="1" applyFill="1" applyBorder="1" applyAlignment="1" applyProtection="1">
      <alignment horizontal="center"/>
    </xf>
    <xf numFmtId="0" fontId="21" fillId="0" borderId="0" xfId="60" applyNumberFormat="1" applyFont="1" applyFill="1" applyBorder="1" applyAlignment="1" applyProtection="1">
      <alignment horizontal="center"/>
    </xf>
    <xf numFmtId="0" fontId="22" fillId="0" borderId="0" xfId="60" applyFont="1" applyFill="1"/>
    <xf numFmtId="0" fontId="22" fillId="0" borderId="0" xfId="60" applyFont="1" applyFill="1" applyBorder="1" applyAlignment="1">
      <alignment vertical="top"/>
    </xf>
    <xf numFmtId="0" fontId="22" fillId="0" borderId="0" xfId="60" applyFont="1" applyFill="1" applyBorder="1" applyAlignment="1">
      <alignment horizontal="right" vertical="top"/>
    </xf>
    <xf numFmtId="0" fontId="22" fillId="0" borderId="0" xfId="60" applyFont="1" applyFill="1" applyBorder="1" applyAlignment="1">
      <alignment horizontal="justify" vertical="justify"/>
    </xf>
    <xf numFmtId="0" fontId="22" fillId="0" borderId="0" xfId="60" applyNumberFormat="1" applyFont="1" applyFill="1" applyBorder="1" applyAlignment="1">
      <alignment horizontal="right"/>
    </xf>
    <xf numFmtId="0" fontId="21" fillId="0" borderId="0" xfId="60" applyNumberFormat="1" applyFont="1" applyFill="1" applyBorder="1" applyAlignment="1">
      <alignment horizontal="center"/>
    </xf>
    <xf numFmtId="0" fontId="22" fillId="0" borderId="0" xfId="60" applyFont="1" applyFill="1" applyBorder="1" applyAlignment="1" applyProtection="1">
      <alignment horizontal="left"/>
    </xf>
    <xf numFmtId="0" fontId="22" fillId="0" borderId="0" xfId="60" applyFont="1" applyFill="1" applyBorder="1"/>
    <xf numFmtId="0" fontId="22" fillId="0" borderId="0" xfId="60" applyFont="1" applyFill="1" applyAlignment="1">
      <alignment vertical="top"/>
    </xf>
    <xf numFmtId="0" fontId="22" fillId="0" borderId="0" xfId="60" applyFont="1" applyFill="1" applyAlignment="1">
      <alignment horizontal="right" vertical="top"/>
    </xf>
    <xf numFmtId="0" fontId="22" fillId="0" borderId="0" xfId="60" applyFont="1" applyFill="1" applyAlignment="1">
      <alignment horizontal="justify" vertical="justify"/>
    </xf>
    <xf numFmtId="0" fontId="22" fillId="0" borderId="0" xfId="60" applyNumberFormat="1" applyFont="1" applyFill="1" applyAlignment="1" applyProtection="1">
      <alignment horizontal="right"/>
    </xf>
    <xf numFmtId="0" fontId="21" fillId="0" borderId="0" xfId="60" applyNumberFormat="1" applyFont="1" applyFill="1" applyAlignment="1">
      <alignment horizontal="center"/>
    </xf>
    <xf numFmtId="0" fontId="22" fillId="0" borderId="0" xfId="60" applyNumberFormat="1" applyFont="1" applyFill="1"/>
    <xf numFmtId="0" fontId="22" fillId="0" borderId="0" xfId="79" applyFont="1" applyFill="1" applyBorder="1" applyProtection="1"/>
    <xf numFmtId="0" fontId="22" fillId="0" borderId="0" xfId="94" applyFont="1" applyFill="1" applyProtection="1"/>
    <xf numFmtId="0" fontId="22" fillId="0" borderId="0" xfId="94" applyFont="1" applyFill="1" applyBorder="1" applyAlignment="1" applyProtection="1">
      <alignment vertical="top"/>
    </xf>
    <xf numFmtId="0" fontId="22" fillId="0" borderId="0" xfId="94" applyFont="1" applyFill="1" applyBorder="1" applyAlignment="1" applyProtection="1">
      <alignment horizontal="right" vertical="top"/>
    </xf>
    <xf numFmtId="0" fontId="22" fillId="0" borderId="11" xfId="94" applyFont="1" applyFill="1" applyBorder="1" applyAlignment="1" applyProtection="1">
      <alignment vertical="top"/>
    </xf>
    <xf numFmtId="0" fontId="22" fillId="0" borderId="11" xfId="94" applyFont="1" applyFill="1" applyBorder="1" applyAlignment="1" applyProtection="1">
      <alignment horizontal="right" vertical="top"/>
    </xf>
    <xf numFmtId="0" fontId="22" fillId="0" borderId="11" xfId="79" applyFont="1" applyFill="1" applyBorder="1" applyProtection="1"/>
    <xf numFmtId="0" fontId="22" fillId="0" borderId="11" xfId="79" applyNumberFormat="1" applyFont="1" applyFill="1" applyBorder="1" applyAlignment="1" applyProtection="1">
      <alignment horizontal="right"/>
    </xf>
    <xf numFmtId="0" fontId="22" fillId="0" borderId="0" xfId="79" applyNumberFormat="1" applyFont="1" applyFill="1" applyBorder="1" applyAlignment="1" applyProtection="1">
      <alignment horizontal="right"/>
    </xf>
    <xf numFmtId="0" fontId="21" fillId="0" borderId="0" xfId="60" applyFont="1" applyFill="1" applyAlignment="1" applyProtection="1">
      <alignment horizontal="justify" vertical="justify"/>
    </xf>
    <xf numFmtId="0" fontId="22" fillId="0" borderId="0" xfId="60" applyNumberFormat="1" applyFont="1" applyFill="1" applyBorder="1" applyAlignment="1" applyProtection="1">
      <alignment horizontal="right"/>
    </xf>
    <xf numFmtId="0" fontId="22" fillId="0" borderId="0" xfId="60" applyNumberFormat="1" applyFont="1" applyFill="1" applyBorder="1" applyAlignment="1" applyProtection="1">
      <alignment horizontal="left"/>
    </xf>
    <xf numFmtId="0" fontId="21" fillId="0" borderId="0" xfId="60" applyFont="1" applyFill="1" applyAlignment="1">
      <alignment horizontal="right" vertical="top"/>
    </xf>
    <xf numFmtId="173" fontId="21" fillId="0" borderId="0" xfId="60" applyNumberFormat="1" applyFont="1" applyFill="1" applyAlignment="1">
      <alignment horizontal="right" vertical="top"/>
    </xf>
    <xf numFmtId="183" fontId="22" fillId="0" borderId="0" xfId="60" applyNumberFormat="1" applyFont="1" applyFill="1" applyAlignment="1">
      <alignment horizontal="right" vertical="top"/>
    </xf>
    <xf numFmtId="0" fontId="22" fillId="0" borderId="0" xfId="60" applyFont="1" applyFill="1" applyAlignment="1" applyProtection="1">
      <alignment horizontal="justify" vertical="justify"/>
    </xf>
    <xf numFmtId="172" fontId="22" fillId="0" borderId="0" xfId="60" applyNumberFormat="1" applyFont="1" applyFill="1" applyAlignment="1">
      <alignment horizontal="right" vertical="top"/>
    </xf>
    <xf numFmtId="0" fontId="22" fillId="0" borderId="0" xfId="60" applyNumberFormat="1" applyFont="1" applyFill="1" applyAlignment="1" applyProtection="1">
      <alignment horizontal="right" wrapText="1"/>
    </xf>
    <xf numFmtId="0" fontId="22" fillId="0" borderId="0" xfId="60" applyNumberFormat="1" applyFont="1" applyFill="1" applyAlignment="1">
      <alignment horizontal="right"/>
    </xf>
    <xf numFmtId="172" fontId="22" fillId="0" borderId="0" xfId="60" applyNumberFormat="1" applyFont="1" applyFill="1" applyBorder="1" applyAlignment="1">
      <alignment horizontal="right" vertical="top"/>
    </xf>
    <xf numFmtId="0" fontId="22" fillId="0" borderId="0" xfId="60" applyFont="1" applyFill="1" applyBorder="1" applyAlignment="1" applyProtection="1">
      <alignment horizontal="justify" vertical="justify"/>
    </xf>
    <xf numFmtId="0" fontId="22" fillId="0" borderId="0" xfId="60" applyNumberFormat="1" applyFont="1" applyFill="1" applyBorder="1" applyAlignment="1" applyProtection="1">
      <alignment horizontal="right" wrapText="1"/>
    </xf>
    <xf numFmtId="0" fontId="22" fillId="0" borderId="11" xfId="60" applyNumberFormat="1" applyFont="1" applyFill="1" applyBorder="1" applyAlignment="1" applyProtection="1">
      <alignment horizontal="right" wrapText="1"/>
    </xf>
    <xf numFmtId="0" fontId="22" fillId="0" borderId="11" xfId="60" applyFont="1" applyFill="1" applyBorder="1" applyAlignment="1">
      <alignment vertical="top"/>
    </xf>
    <xf numFmtId="183" fontId="22" fillId="0" borderId="11" xfId="60" applyNumberFormat="1" applyFont="1" applyFill="1" applyBorder="1" applyAlignment="1">
      <alignment horizontal="right" vertical="top"/>
    </xf>
    <xf numFmtId="0" fontId="22" fillId="0" borderId="11" xfId="60" applyFont="1" applyFill="1" applyBorder="1" applyAlignment="1" applyProtection="1">
      <alignment horizontal="justify" vertical="justify"/>
    </xf>
    <xf numFmtId="0" fontId="22" fillId="0" borderId="13" xfId="60" applyFont="1" applyFill="1" applyBorder="1" applyAlignment="1">
      <alignment vertical="top"/>
    </xf>
    <xf numFmtId="0" fontId="22" fillId="0" borderId="13" xfId="60" applyNumberFormat="1" applyFont="1" applyFill="1" applyBorder="1" applyAlignment="1" applyProtection="1">
      <alignment horizontal="right"/>
    </xf>
    <xf numFmtId="0" fontId="22" fillId="0" borderId="10" xfId="60" applyFont="1" applyFill="1" applyBorder="1" applyAlignment="1">
      <alignment vertical="top"/>
    </xf>
    <xf numFmtId="183" fontId="22" fillId="0" borderId="10" xfId="60" applyNumberFormat="1" applyFont="1" applyFill="1" applyBorder="1" applyAlignment="1">
      <alignment horizontal="right" vertical="top"/>
    </xf>
    <xf numFmtId="0" fontId="22" fillId="0" borderId="10" xfId="60" applyFont="1" applyFill="1" applyBorder="1" applyAlignment="1" applyProtection="1">
      <alignment horizontal="justify" vertical="justify"/>
    </xf>
    <xf numFmtId="0" fontId="22" fillId="0" borderId="10" xfId="60" applyNumberFormat="1" applyFont="1" applyFill="1" applyBorder="1" applyAlignment="1">
      <alignment horizontal="right"/>
    </xf>
    <xf numFmtId="184" fontId="22" fillId="0" borderId="0" xfId="60" applyNumberFormat="1" applyFont="1" applyFill="1" applyAlignment="1">
      <alignment horizontal="right" vertical="top"/>
    </xf>
    <xf numFmtId="183" fontId="22" fillId="0" borderId="0" xfId="60" applyNumberFormat="1" applyFont="1" applyFill="1" applyBorder="1" applyAlignment="1">
      <alignment horizontal="right" vertical="top"/>
    </xf>
    <xf numFmtId="184" fontId="22" fillId="0" borderId="0" xfId="60" applyNumberFormat="1" applyFont="1" applyFill="1" applyBorder="1" applyAlignment="1">
      <alignment horizontal="right" vertical="top"/>
    </xf>
    <xf numFmtId="173" fontId="21" fillId="0" borderId="0" xfId="60" applyNumberFormat="1" applyFont="1" applyFill="1" applyBorder="1" applyAlignment="1">
      <alignment horizontal="right" vertical="top"/>
    </xf>
    <xf numFmtId="0" fontId="21" fillId="0" borderId="0" xfId="60" applyFont="1" applyFill="1" applyBorder="1" applyAlignment="1" applyProtection="1">
      <alignment horizontal="justify" vertical="justify"/>
    </xf>
    <xf numFmtId="0" fontId="22" fillId="0" borderId="11" xfId="28" applyNumberFormat="1" applyFont="1" applyFill="1" applyBorder="1" applyAlignment="1">
      <alignment horizontal="right" wrapText="1"/>
    </xf>
    <xf numFmtId="164" fontId="22" fillId="0" borderId="11" xfId="28" applyFont="1" applyFill="1" applyBorder="1" applyAlignment="1">
      <alignment horizontal="right" wrapText="1"/>
    </xf>
    <xf numFmtId="0" fontId="22" fillId="0" borderId="10" xfId="60" applyNumberFormat="1" applyFont="1" applyFill="1" applyBorder="1" applyAlignment="1" applyProtection="1">
      <alignment horizontal="right"/>
    </xf>
    <xf numFmtId="0" fontId="22" fillId="0" borderId="0" xfId="28" applyNumberFormat="1" applyFont="1" applyFill="1" applyAlignment="1" applyProtection="1">
      <alignment horizontal="right"/>
    </xf>
    <xf numFmtId="0" fontId="22" fillId="0" borderId="0" xfId="60" applyFont="1" applyFill="1" applyBorder="1" applyAlignment="1" applyProtection="1">
      <alignment horizontal="left" vertical="justify" wrapText="1"/>
    </xf>
    <xf numFmtId="0" fontId="22" fillId="0" borderId="0" xfId="60" applyFont="1" applyFill="1" applyBorder="1" applyAlignment="1">
      <alignment vertical="top" wrapText="1"/>
    </xf>
    <xf numFmtId="170" fontId="22" fillId="0" borderId="0" xfId="60" applyNumberFormat="1" applyFont="1" applyFill="1" applyBorder="1" applyAlignment="1">
      <alignment horizontal="right" vertical="top" wrapText="1"/>
    </xf>
    <xf numFmtId="0" fontId="22" fillId="0" borderId="0" xfId="60" applyFont="1" applyFill="1" applyBorder="1" applyAlignment="1" applyProtection="1">
      <alignment horizontal="justify" vertical="top" wrapText="1"/>
    </xf>
    <xf numFmtId="172" fontId="22" fillId="0" borderId="0" xfId="60" applyNumberFormat="1" applyFont="1" applyFill="1" applyBorder="1" applyAlignment="1">
      <alignment horizontal="right" vertical="top" wrapText="1"/>
    </xf>
    <xf numFmtId="0" fontId="22" fillId="0" borderId="0" xfId="60" applyFont="1" applyFill="1" applyBorder="1" applyAlignment="1" applyProtection="1">
      <alignment horizontal="left" vertical="top" wrapText="1"/>
    </xf>
    <xf numFmtId="165" fontId="22" fillId="0" borderId="0" xfId="28" applyNumberFormat="1" applyFont="1" applyFill="1" applyBorder="1" applyAlignment="1" applyProtection="1">
      <alignment horizontal="right" wrapText="1"/>
    </xf>
    <xf numFmtId="0" fontId="22" fillId="0" borderId="11" xfId="60" applyFont="1" applyFill="1" applyBorder="1" applyAlignment="1">
      <alignment vertical="top" wrapText="1"/>
    </xf>
    <xf numFmtId="0" fontId="22" fillId="0" borderId="10" xfId="60" applyFont="1" applyFill="1" applyBorder="1" applyAlignment="1">
      <alignment vertical="top" wrapText="1"/>
    </xf>
    <xf numFmtId="0" fontId="21" fillId="0" borderId="0" xfId="60" applyFont="1" applyFill="1" applyBorder="1" applyAlignment="1">
      <alignment horizontal="right" vertical="top"/>
    </xf>
    <xf numFmtId="0" fontId="22" fillId="0" borderId="13" xfId="60" applyFont="1" applyFill="1" applyBorder="1" applyAlignment="1">
      <alignment horizontal="right" vertical="top"/>
    </xf>
    <xf numFmtId="0" fontId="21" fillId="0" borderId="13" xfId="60" applyFont="1" applyFill="1" applyBorder="1" applyAlignment="1" applyProtection="1">
      <alignment horizontal="justify" vertical="justify"/>
    </xf>
    <xf numFmtId="0" fontId="22" fillId="0" borderId="0" xfId="60" applyNumberFormat="1" applyFont="1" applyFill="1" applyAlignment="1">
      <alignment horizontal="right" wrapText="1"/>
    </xf>
    <xf numFmtId="0" fontId="21" fillId="0" borderId="11" xfId="60" applyFont="1" applyFill="1" applyBorder="1" applyAlignment="1" applyProtection="1">
      <alignment horizontal="justify" vertical="justify"/>
    </xf>
    <xf numFmtId="0" fontId="22" fillId="0" borderId="11" xfId="60" applyNumberFormat="1" applyFont="1" applyFill="1" applyBorder="1" applyAlignment="1">
      <alignment horizontal="right" wrapText="1"/>
    </xf>
    <xf numFmtId="164" fontId="22" fillId="0" borderId="13" xfId="28" applyFont="1" applyFill="1" applyBorder="1" applyAlignment="1">
      <alignment horizontal="right" wrapText="1"/>
    </xf>
    <xf numFmtId="0" fontId="22" fillId="0" borderId="13" xfId="60" applyNumberFormat="1" applyFont="1" applyFill="1" applyBorder="1" applyAlignment="1">
      <alignment horizontal="right" wrapText="1"/>
    </xf>
    <xf numFmtId="0" fontId="22" fillId="0" borderId="13" xfId="28" applyNumberFormat="1" applyFont="1" applyFill="1" applyBorder="1" applyAlignment="1">
      <alignment horizontal="right" wrapText="1"/>
    </xf>
    <xf numFmtId="0" fontId="22" fillId="0" borderId="11" xfId="60" applyFont="1" applyFill="1" applyBorder="1" applyAlignment="1">
      <alignment horizontal="right" vertical="top"/>
    </xf>
    <xf numFmtId="0" fontId="22" fillId="0" borderId="13" xfId="60" applyNumberFormat="1" applyFont="1" applyFill="1" applyBorder="1" applyAlignment="1" applyProtection="1">
      <alignment horizontal="right" wrapText="1"/>
    </xf>
    <xf numFmtId="0" fontId="22" fillId="0" borderId="11" xfId="60" applyNumberFormat="1" applyFont="1" applyFill="1" applyBorder="1" applyAlignment="1" applyProtection="1">
      <alignment horizontal="right"/>
    </xf>
    <xf numFmtId="0" fontId="22" fillId="0" borderId="0" xfId="60" applyFont="1" applyFill="1" applyAlignment="1">
      <alignment horizontal="right" vertical="justify"/>
    </xf>
    <xf numFmtId="0" fontId="21" fillId="0" borderId="0" xfId="60" applyFont="1" applyFill="1" applyAlignment="1">
      <alignment horizontal="center"/>
    </xf>
    <xf numFmtId="0" fontId="21" fillId="0" borderId="0" xfId="60" applyFont="1" applyFill="1" applyAlignment="1">
      <alignment horizontal="right"/>
    </xf>
    <xf numFmtId="0" fontId="22" fillId="0" borderId="0" xfId="60" applyFont="1" applyFill="1" applyBorder="1" applyAlignment="1">
      <alignment horizontal="right"/>
    </xf>
    <xf numFmtId="0" fontId="22" fillId="0" borderId="0" xfId="60" applyFont="1" applyFill="1" applyAlignment="1" applyProtection="1">
      <alignment horizontal="left"/>
    </xf>
    <xf numFmtId="0" fontId="21" fillId="0" borderId="0" xfId="60" applyFont="1" applyFill="1" applyBorder="1" applyAlignment="1" applyProtection="1">
      <alignment horizontal="left" vertical="top" wrapText="1"/>
    </xf>
    <xf numFmtId="0" fontId="21" fillId="0" borderId="0" xfId="60" applyFont="1" applyFill="1" applyBorder="1" applyAlignment="1">
      <alignment horizontal="right" vertical="top" wrapText="1"/>
    </xf>
    <xf numFmtId="0" fontId="22" fillId="0" borderId="0" xfId="60" applyNumberFormat="1" applyFont="1" applyFill="1" applyProtection="1"/>
    <xf numFmtId="173" fontId="21" fillId="0" borderId="0" xfId="60" applyNumberFormat="1" applyFont="1" applyFill="1" applyBorder="1" applyAlignment="1">
      <alignment horizontal="right" vertical="top" wrapText="1"/>
    </xf>
    <xf numFmtId="191" fontId="22" fillId="0" borderId="0" xfId="60" applyNumberFormat="1" applyFont="1" applyFill="1" applyBorder="1" applyAlignment="1">
      <alignment horizontal="right" vertical="top" wrapText="1"/>
    </xf>
    <xf numFmtId="185" fontId="22" fillId="0" borderId="0" xfId="60" applyNumberFormat="1" applyFont="1" applyFill="1" applyBorder="1" applyAlignment="1">
      <alignment horizontal="right" vertical="top" wrapText="1"/>
    </xf>
    <xf numFmtId="167" fontId="21" fillId="0" borderId="0" xfId="60" applyNumberFormat="1" applyFont="1" applyFill="1" applyBorder="1" applyAlignment="1">
      <alignment horizontal="right" vertical="top" wrapText="1"/>
    </xf>
    <xf numFmtId="0" fontId="22" fillId="0" borderId="0" xfId="28" applyNumberFormat="1" applyFont="1" applyFill="1" applyAlignment="1">
      <alignment horizontal="right" wrapText="1"/>
    </xf>
    <xf numFmtId="164" fontId="22" fillId="0" borderId="0" xfId="28" applyFont="1" applyFill="1" applyAlignment="1">
      <alignment horizontal="right" wrapText="1"/>
    </xf>
    <xf numFmtId="172" fontId="22" fillId="0" borderId="11" xfId="60" applyNumberFormat="1" applyFont="1" applyFill="1" applyBorder="1" applyAlignment="1">
      <alignment horizontal="right" vertical="top" wrapText="1"/>
    </xf>
    <xf numFmtId="0" fontId="22" fillId="0" borderId="11" xfId="60" applyFont="1" applyFill="1" applyBorder="1" applyAlignment="1" applyProtection="1">
      <alignment horizontal="left" vertical="top" wrapText="1"/>
    </xf>
    <xf numFmtId="0" fontId="22" fillId="0" borderId="10" xfId="60" applyFont="1" applyFill="1" applyBorder="1" applyAlignment="1" applyProtection="1">
      <alignment horizontal="left" vertical="top" wrapText="1"/>
    </xf>
    <xf numFmtId="172" fontId="22" fillId="0" borderId="10" xfId="60" applyNumberFormat="1" applyFont="1" applyFill="1" applyBorder="1" applyAlignment="1">
      <alignment horizontal="right" vertical="top" wrapText="1"/>
    </xf>
    <xf numFmtId="0" fontId="22" fillId="0" borderId="10" xfId="60" applyNumberFormat="1" applyFont="1" applyFill="1" applyBorder="1" applyAlignment="1" applyProtection="1">
      <alignment horizontal="right" wrapText="1"/>
    </xf>
    <xf numFmtId="175" fontId="21" fillId="0" borderId="0" xfId="60" applyNumberFormat="1" applyFont="1" applyFill="1" applyBorder="1" applyAlignment="1">
      <alignment horizontal="right" vertical="top" wrapText="1"/>
    </xf>
    <xf numFmtId="168" fontId="22" fillId="0" borderId="0" xfId="60" applyNumberFormat="1" applyFont="1" applyFill="1" applyBorder="1" applyAlignment="1">
      <alignment horizontal="right" vertical="top" wrapText="1"/>
    </xf>
    <xf numFmtId="0" fontId="22" fillId="0" borderId="13" xfId="60" applyFont="1" applyFill="1" applyBorder="1" applyAlignment="1">
      <alignment vertical="top" wrapText="1"/>
    </xf>
    <xf numFmtId="0" fontId="22" fillId="0" borderId="13" xfId="60" applyFont="1" applyFill="1" applyBorder="1" applyAlignment="1">
      <alignment horizontal="right" vertical="top" wrapText="1"/>
    </xf>
    <xf numFmtId="0" fontId="21" fillId="0" borderId="13" xfId="60" applyFont="1" applyFill="1" applyBorder="1" applyAlignment="1" applyProtection="1">
      <alignment horizontal="left" vertical="top" wrapText="1"/>
    </xf>
    <xf numFmtId="0" fontId="22" fillId="0" borderId="0" xfId="60" applyFont="1" applyFill="1" applyBorder="1" applyAlignment="1">
      <alignment horizontal="right" vertical="top" wrapText="1"/>
    </xf>
    <xf numFmtId="0" fontId="21" fillId="0" borderId="0" xfId="60" applyFont="1" applyFill="1" applyBorder="1" applyAlignment="1">
      <alignment horizontal="left" vertical="top" wrapText="1"/>
    </xf>
    <xf numFmtId="0" fontId="21" fillId="0" borderId="0" xfId="101" applyFont="1" applyFill="1" applyBorder="1" applyAlignment="1">
      <alignment horizontal="right" vertical="top" wrapText="1"/>
    </xf>
    <xf numFmtId="0" fontId="22" fillId="0" borderId="0" xfId="101" applyFont="1" applyFill="1" applyBorder="1" applyAlignment="1">
      <alignment vertical="top" wrapText="1"/>
    </xf>
    <xf numFmtId="168" fontId="22" fillId="0" borderId="0" xfId="101" applyNumberFormat="1" applyFont="1" applyFill="1" applyBorder="1" applyAlignment="1">
      <alignment horizontal="right" vertical="top" wrapText="1"/>
    </xf>
    <xf numFmtId="182" fontId="21" fillId="0" borderId="0" xfId="101" applyNumberFormat="1" applyFont="1" applyFill="1" applyBorder="1" applyAlignment="1">
      <alignment horizontal="right" vertical="top" wrapText="1"/>
    </xf>
    <xf numFmtId="0" fontId="22" fillId="0" borderId="0" xfId="101" applyNumberFormat="1" applyFont="1" applyFill="1" applyAlignment="1">
      <alignment horizontal="right"/>
    </xf>
    <xf numFmtId="0" fontId="22" fillId="0" borderId="0" xfId="101" applyFont="1" applyFill="1" applyBorder="1" applyAlignment="1">
      <alignment horizontal="right" vertical="top" wrapText="1"/>
    </xf>
    <xf numFmtId="164" fontId="22" fillId="0" borderId="0" xfId="28" applyFont="1" applyFill="1" applyBorder="1" applyAlignment="1">
      <alignment horizontal="right" wrapText="1"/>
    </xf>
    <xf numFmtId="49" fontId="22" fillId="0" borderId="0" xfId="101" applyNumberFormat="1" applyFont="1" applyFill="1" applyBorder="1" applyAlignment="1">
      <alignment horizontal="right" vertical="top" wrapText="1"/>
    </xf>
    <xf numFmtId="0" fontId="22" fillId="0" borderId="0" xfId="50" applyFont="1" applyFill="1" applyBorder="1" applyAlignment="1" applyProtection="1">
      <alignment horizontal="left" vertical="top" wrapText="1"/>
    </xf>
    <xf numFmtId="0" fontId="22" fillId="0" borderId="0" xfId="28" applyNumberFormat="1" applyFont="1" applyFill="1" applyBorder="1" applyAlignment="1">
      <alignment horizontal="right" wrapText="1"/>
    </xf>
    <xf numFmtId="0" fontId="22" fillId="0" borderId="11" xfId="101" applyFont="1" applyFill="1" applyBorder="1" applyAlignment="1">
      <alignment vertical="top" wrapText="1"/>
    </xf>
    <xf numFmtId="0" fontId="22" fillId="0" borderId="10" xfId="28" applyNumberFormat="1" applyFont="1" applyFill="1" applyBorder="1" applyAlignment="1">
      <alignment horizontal="right" wrapText="1"/>
    </xf>
    <xf numFmtId="0" fontId="22" fillId="0" borderId="0" xfId="101" applyFont="1" applyFill="1"/>
    <xf numFmtId="0" fontId="21" fillId="0" borderId="13" xfId="60" applyFont="1" applyFill="1" applyBorder="1" applyAlignment="1">
      <alignment horizontal="right" vertical="top" wrapText="1"/>
    </xf>
    <xf numFmtId="0" fontId="21" fillId="0" borderId="13" xfId="60" applyFont="1" applyFill="1" applyBorder="1" applyAlignment="1">
      <alignment vertical="top" wrapText="1"/>
    </xf>
    <xf numFmtId="0" fontId="21" fillId="0" borderId="0" xfId="60" applyFont="1" applyFill="1" applyBorder="1" applyAlignment="1" applyProtection="1">
      <alignment horizontal="left"/>
    </xf>
    <xf numFmtId="164" fontId="22" fillId="0" borderId="0" xfId="28" applyFont="1" applyFill="1" applyBorder="1" applyAlignment="1" applyProtection="1">
      <alignment horizontal="right"/>
    </xf>
    <xf numFmtId="0" fontId="22" fillId="0" borderId="11" xfId="60" applyNumberFormat="1" applyFont="1" applyFill="1" applyBorder="1" applyAlignment="1">
      <alignment horizontal="right"/>
    </xf>
    <xf numFmtId="0" fontId="22" fillId="0" borderId="0" xfId="60" applyFont="1" applyFill="1" applyBorder="1" applyAlignment="1">
      <alignment horizontal="left" vertical="top" wrapText="1"/>
    </xf>
    <xf numFmtId="0" fontId="21" fillId="0" borderId="0" xfId="60" applyFont="1" applyFill="1"/>
    <xf numFmtId="0" fontId="22" fillId="0" borderId="0" xfId="98" applyFont="1" applyFill="1" applyProtection="1"/>
    <xf numFmtId="0" fontId="22" fillId="0" borderId="0" xfId="98" applyFont="1" applyFill="1" applyBorder="1" applyProtection="1"/>
    <xf numFmtId="0" fontId="22" fillId="0" borderId="0" xfId="98" applyFont="1" applyFill="1" applyBorder="1" applyAlignment="1" applyProtection="1">
      <alignment horizontal="right" vertical="top"/>
    </xf>
    <xf numFmtId="0" fontId="22" fillId="0" borderId="0" xfId="82" applyFont="1" applyFill="1" applyBorder="1" applyProtection="1"/>
    <xf numFmtId="0" fontId="22" fillId="0" borderId="0" xfId="82" applyNumberFormat="1" applyFont="1" applyFill="1" applyBorder="1" applyAlignment="1" applyProtection="1">
      <alignment horizontal="right"/>
    </xf>
    <xf numFmtId="0" fontId="22" fillId="0" borderId="0" xfId="60" applyFont="1" applyFill="1" applyBorder="1" applyAlignment="1" applyProtection="1">
      <alignment horizontal="center"/>
    </xf>
    <xf numFmtId="0" fontId="22" fillId="0" borderId="0" xfId="60" applyNumberFormat="1" applyFont="1" applyFill="1" applyAlignment="1" applyProtection="1">
      <alignment horizontal="left"/>
    </xf>
    <xf numFmtId="0" fontId="22" fillId="0" borderId="0" xfId="60" applyFont="1" applyFill="1" applyAlignment="1">
      <alignment horizontal="left"/>
    </xf>
    <xf numFmtId="174" fontId="21" fillId="0" borderId="0" xfId="60" applyNumberFormat="1" applyFont="1" applyFill="1"/>
    <xf numFmtId="0" fontId="21" fillId="0" borderId="0" xfId="60" applyFont="1" applyFill="1" applyAlignment="1" applyProtection="1">
      <alignment horizontal="left"/>
    </xf>
    <xf numFmtId="184" fontId="22" fillId="0" borderId="0" xfId="60" applyNumberFormat="1" applyFont="1" applyFill="1"/>
    <xf numFmtId="172" fontId="22" fillId="0" borderId="0" xfId="60" applyNumberFormat="1" applyFont="1" applyFill="1" applyAlignment="1">
      <alignment horizontal="right"/>
    </xf>
    <xf numFmtId="184" fontId="22" fillId="0" borderId="0" xfId="60" applyNumberFormat="1" applyFont="1" applyFill="1" applyBorder="1"/>
    <xf numFmtId="0" fontId="22" fillId="0" borderId="0" xfId="60" applyFont="1" applyFill="1" applyAlignment="1" applyProtection="1">
      <alignment horizontal="left" vertical="top" wrapText="1"/>
    </xf>
    <xf numFmtId="0" fontId="22" fillId="0" borderId="0" xfId="60" applyFont="1" applyFill="1" applyBorder="1" applyAlignment="1">
      <alignment horizontal="left"/>
    </xf>
    <xf numFmtId="0" fontId="22" fillId="0" borderId="0" xfId="60" applyFont="1" applyFill="1" applyBorder="1" applyAlignment="1">
      <alignment horizontal="left" vertical="top"/>
    </xf>
    <xf numFmtId="184" fontId="22" fillId="0" borderId="0" xfId="60" applyNumberFormat="1" applyFont="1" applyFill="1" applyBorder="1" applyAlignment="1">
      <alignment horizontal="right" vertical="top" wrapText="1"/>
    </xf>
    <xf numFmtId="170" fontId="22" fillId="0" borderId="0" xfId="60" applyNumberFormat="1" applyFont="1" applyFill="1" applyBorder="1"/>
    <xf numFmtId="172" fontId="22" fillId="0" borderId="0" xfId="60" applyNumberFormat="1" applyFont="1" applyFill="1" applyBorder="1" applyAlignment="1">
      <alignment horizontal="right"/>
    </xf>
    <xf numFmtId="174" fontId="21" fillId="0" borderId="0" xfId="60" applyNumberFormat="1" applyFont="1" applyFill="1" applyBorder="1"/>
    <xf numFmtId="0" fontId="22" fillId="0" borderId="13" xfId="60" applyFont="1" applyFill="1" applyBorder="1" applyAlignment="1">
      <alignment horizontal="left"/>
    </xf>
    <xf numFmtId="0" fontId="22" fillId="0" borderId="13" xfId="60" applyFont="1" applyFill="1" applyBorder="1"/>
    <xf numFmtId="0" fontId="21" fillId="0" borderId="13" xfId="60" applyFont="1" applyFill="1" applyBorder="1" applyAlignment="1" applyProtection="1">
      <alignment horizontal="left"/>
    </xf>
    <xf numFmtId="0" fontId="22" fillId="0" borderId="0" xfId="67" applyFont="1" applyFill="1" applyBorder="1" applyAlignment="1">
      <alignment horizontal="left" vertical="top"/>
    </xf>
    <xf numFmtId="0" fontId="22" fillId="0" borderId="0" xfId="67" applyFont="1" applyFill="1" applyBorder="1" applyAlignment="1">
      <alignment horizontal="right" vertical="top" wrapText="1"/>
    </xf>
    <xf numFmtId="0" fontId="21" fillId="0" borderId="0" xfId="67" applyFont="1" applyFill="1" applyBorder="1" applyAlignment="1" applyProtection="1">
      <alignment horizontal="center" vertical="top" wrapText="1"/>
    </xf>
    <xf numFmtId="0" fontId="21" fillId="0" borderId="0" xfId="67" applyNumberFormat="1" applyFont="1" applyFill="1" applyBorder="1" applyAlignment="1" applyProtection="1">
      <alignment horizontal="center"/>
    </xf>
    <xf numFmtId="0" fontId="22" fillId="0" borderId="0" xfId="67" applyFont="1" applyFill="1" applyBorder="1"/>
    <xf numFmtId="0" fontId="21" fillId="0" borderId="0" xfId="67" applyFont="1" applyFill="1" applyBorder="1" applyAlignment="1" applyProtection="1">
      <alignment horizontal="center"/>
    </xf>
    <xf numFmtId="0" fontId="22" fillId="0" borderId="0" xfId="67" applyFont="1" applyFill="1"/>
    <xf numFmtId="0" fontId="22" fillId="0" borderId="0" xfId="67" applyFont="1" applyFill="1" applyAlignment="1">
      <alignment horizontal="left" vertical="top"/>
    </xf>
    <xf numFmtId="0" fontId="22" fillId="0" borderId="0" xfId="67" applyFont="1" applyFill="1" applyAlignment="1">
      <alignment horizontal="right" vertical="top" wrapText="1"/>
    </xf>
    <xf numFmtId="0" fontId="22" fillId="0" borderId="0" xfId="67" applyFont="1" applyFill="1" applyAlignment="1">
      <alignment vertical="top" wrapText="1"/>
    </xf>
    <xf numFmtId="0" fontId="22" fillId="0" borderId="0" xfId="109" applyNumberFormat="1" applyFont="1" applyFill="1" applyAlignment="1" applyProtection="1">
      <alignment horizontal="right"/>
    </xf>
    <xf numFmtId="0" fontId="22" fillId="0" borderId="0" xfId="67" applyNumberFormat="1" applyFont="1" applyFill="1" applyAlignment="1" applyProtection="1">
      <alignment horizontal="right"/>
    </xf>
    <xf numFmtId="0" fontId="22" fillId="0" borderId="0" xfId="67" applyFont="1" applyFill="1" applyBorder="1" applyAlignment="1">
      <alignment vertical="top" wrapText="1"/>
    </xf>
    <xf numFmtId="0" fontId="22" fillId="0" borderId="0" xfId="67" applyNumberFormat="1" applyFont="1" applyFill="1"/>
    <xf numFmtId="0" fontId="22" fillId="0" borderId="0" xfId="67" applyNumberFormat="1" applyFont="1" applyFill="1" applyAlignment="1" applyProtection="1">
      <alignment horizontal="left"/>
    </xf>
    <xf numFmtId="0" fontId="21" fillId="0" borderId="0" xfId="67" applyNumberFormat="1" applyFont="1" applyFill="1" applyBorder="1" applyAlignment="1" applyProtection="1">
      <alignment horizontal="right"/>
    </xf>
    <xf numFmtId="0" fontId="22" fillId="0" borderId="0" xfId="109" applyFont="1" applyFill="1" applyAlignment="1">
      <alignment horizontal="left" vertical="top"/>
    </xf>
    <xf numFmtId="0" fontId="21" fillId="0" borderId="0" xfId="67" applyFont="1" applyFill="1" applyAlignment="1" applyProtection="1">
      <alignment horizontal="left" vertical="top" wrapText="1"/>
    </xf>
    <xf numFmtId="0" fontId="21" fillId="0" borderId="0" xfId="109" applyFont="1" applyFill="1" applyAlignment="1">
      <alignment horizontal="right" vertical="top" wrapText="1"/>
    </xf>
    <xf numFmtId="0" fontId="21" fillId="0" borderId="0" xfId="109" applyFont="1" applyFill="1" applyBorder="1" applyAlignment="1" applyProtection="1">
      <alignment horizontal="left" vertical="top" wrapText="1"/>
    </xf>
    <xf numFmtId="0" fontId="22" fillId="0" borderId="0" xfId="109" applyFont="1" applyFill="1" applyBorder="1" applyAlignment="1" applyProtection="1">
      <alignment horizontal="left" vertical="top" wrapText="1"/>
    </xf>
    <xf numFmtId="168" fontId="22" fillId="0" borderId="0" xfId="67" applyNumberFormat="1" applyFont="1" applyFill="1" applyBorder="1" applyAlignment="1">
      <alignment horizontal="right" vertical="top"/>
    </xf>
    <xf numFmtId="0" fontId="22" fillId="0" borderId="0" xfId="109" applyFont="1" applyFill="1" applyAlignment="1" applyProtection="1">
      <alignment horizontal="left" vertical="top" wrapText="1"/>
    </xf>
    <xf numFmtId="0" fontId="22" fillId="0" borderId="0" xfId="67" applyNumberFormat="1" applyFont="1" applyFill="1" applyAlignment="1" applyProtection="1">
      <alignment horizontal="right" wrapText="1"/>
    </xf>
    <xf numFmtId="0" fontId="22" fillId="0" borderId="0" xfId="109" applyFont="1" applyFill="1" applyBorder="1" applyAlignment="1">
      <alignment horizontal="left" vertical="top"/>
    </xf>
    <xf numFmtId="0" fontId="22" fillId="0" borderId="0" xfId="67" applyNumberFormat="1" applyFont="1" applyFill="1" applyBorder="1" applyAlignment="1" applyProtection="1">
      <alignment horizontal="right"/>
    </xf>
    <xf numFmtId="0" fontId="22" fillId="0" borderId="0" xfId="67" applyNumberFormat="1" applyFont="1" applyFill="1" applyBorder="1" applyAlignment="1" applyProtection="1">
      <alignment horizontal="right" wrapText="1"/>
    </xf>
    <xf numFmtId="0" fontId="22" fillId="0" borderId="11" xfId="109" applyFont="1" applyFill="1" applyBorder="1" applyAlignment="1">
      <alignment horizontal="left" vertical="top"/>
    </xf>
    <xf numFmtId="0" fontId="22" fillId="0" borderId="11" xfId="109" applyFont="1" applyFill="1" applyBorder="1" applyAlignment="1" applyProtection="1">
      <alignment horizontal="left" vertical="top" wrapText="1"/>
    </xf>
    <xf numFmtId="0" fontId="22" fillId="0" borderId="10" xfId="109" applyFont="1" applyFill="1" applyBorder="1" applyAlignment="1">
      <alignment horizontal="left" vertical="top"/>
    </xf>
    <xf numFmtId="0" fontId="22" fillId="0" borderId="0" xfId="109" applyFont="1" applyFill="1"/>
    <xf numFmtId="0" fontId="22" fillId="0" borderId="0" xfId="109" applyFont="1" applyFill="1" applyBorder="1" applyAlignment="1">
      <alignment horizontal="right" vertical="top" wrapText="1"/>
    </xf>
    <xf numFmtId="0" fontId="21" fillId="0" borderId="0" xfId="109" applyFont="1" applyFill="1" applyBorder="1" applyAlignment="1">
      <alignment horizontal="right" vertical="top" wrapText="1"/>
    </xf>
    <xf numFmtId="0" fontId="21" fillId="0" borderId="0" xfId="67" applyFont="1" applyFill="1" applyBorder="1" applyAlignment="1">
      <alignment horizontal="right" vertical="top" wrapText="1"/>
    </xf>
    <xf numFmtId="0" fontId="21" fillId="0" borderId="0" xfId="67" applyFont="1" applyFill="1" applyBorder="1" applyAlignment="1" applyProtection="1">
      <alignment horizontal="left" vertical="top" wrapText="1"/>
    </xf>
    <xf numFmtId="168" fontId="22" fillId="0" borderId="0" xfId="67" applyNumberFormat="1" applyFont="1" applyFill="1" applyBorder="1" applyAlignment="1">
      <alignment horizontal="right" vertical="top" wrapText="1"/>
    </xf>
    <xf numFmtId="0" fontId="22" fillId="0" borderId="0" xfId="67" applyFont="1" applyFill="1" applyBorder="1" applyAlignment="1" applyProtection="1">
      <alignment horizontal="left" vertical="top" wrapText="1"/>
    </xf>
    <xf numFmtId="0" fontId="22" fillId="0" borderId="0" xfId="67" applyNumberFormat="1" applyFont="1" applyFill="1" applyAlignment="1">
      <alignment horizontal="right"/>
    </xf>
    <xf numFmtId="187" fontId="21" fillId="0" borderId="0" xfId="109" applyNumberFormat="1" applyFont="1" applyFill="1" applyBorder="1" applyAlignment="1">
      <alignment horizontal="right" vertical="top" wrapText="1"/>
    </xf>
    <xf numFmtId="0" fontId="22" fillId="0" borderId="0" xfId="28" applyNumberFormat="1" applyFont="1" applyFill="1" applyAlignment="1">
      <alignment horizontal="right"/>
    </xf>
    <xf numFmtId="172" fontId="22" fillId="0" borderId="0" xfId="67" applyNumberFormat="1" applyFont="1" applyFill="1" applyBorder="1" applyAlignment="1">
      <alignment horizontal="right" vertical="top" wrapText="1"/>
    </xf>
    <xf numFmtId="0" fontId="22" fillId="0" borderId="0" xfId="67" applyNumberFormat="1" applyFont="1" applyFill="1" applyBorder="1" applyAlignment="1">
      <alignment horizontal="right"/>
    </xf>
    <xf numFmtId="0" fontId="22" fillId="0" borderId="0" xfId="28" applyNumberFormat="1" applyFont="1" applyFill="1" applyBorder="1" applyAlignment="1">
      <alignment horizontal="right"/>
    </xf>
    <xf numFmtId="0" fontId="22" fillId="0" borderId="11" xfId="67" applyFont="1" applyFill="1" applyBorder="1" applyAlignment="1">
      <alignment horizontal="left" vertical="top"/>
    </xf>
    <xf numFmtId="0" fontId="22" fillId="0" borderId="11" xfId="67" applyFont="1" applyFill="1" applyBorder="1" applyAlignment="1">
      <alignment horizontal="right" vertical="top" wrapText="1"/>
    </xf>
    <xf numFmtId="0" fontId="22" fillId="0" borderId="11" xfId="67" applyFont="1" applyFill="1" applyBorder="1" applyAlignment="1" applyProtection="1">
      <alignment horizontal="left" vertical="top" wrapText="1"/>
    </xf>
    <xf numFmtId="172" fontId="22" fillId="0" borderId="11" xfId="67" applyNumberFormat="1" applyFont="1" applyFill="1" applyBorder="1" applyAlignment="1">
      <alignment horizontal="right" vertical="top" wrapText="1"/>
    </xf>
    <xf numFmtId="0" fontId="22" fillId="0" borderId="11" xfId="67" applyNumberFormat="1" applyFont="1" applyFill="1" applyBorder="1" applyAlignment="1" applyProtection="1">
      <alignment horizontal="right" wrapText="1"/>
    </xf>
    <xf numFmtId="0" fontId="22" fillId="0" borderId="10" xfId="67" applyFont="1" applyFill="1" applyBorder="1" applyAlignment="1">
      <alignment horizontal="left" vertical="top"/>
    </xf>
    <xf numFmtId="0" fontId="22" fillId="0" borderId="10" xfId="67" applyFont="1" applyFill="1" applyBorder="1" applyAlignment="1" applyProtection="1">
      <alignment horizontal="left" vertical="top" wrapText="1"/>
    </xf>
    <xf numFmtId="188" fontId="21" fillId="0" borderId="0" xfId="109" applyNumberFormat="1" applyFont="1" applyFill="1" applyBorder="1" applyAlignment="1">
      <alignment horizontal="right" vertical="top" wrapText="1"/>
    </xf>
    <xf numFmtId="173" fontId="21" fillId="0" borderId="0" xfId="67" applyNumberFormat="1" applyFont="1" applyFill="1" applyBorder="1" applyAlignment="1">
      <alignment horizontal="right" vertical="top" wrapText="1"/>
    </xf>
    <xf numFmtId="172" fontId="22" fillId="0" borderId="10" xfId="67" applyNumberFormat="1" applyFont="1" applyFill="1" applyBorder="1" applyAlignment="1">
      <alignment horizontal="right" vertical="top" wrapText="1"/>
    </xf>
    <xf numFmtId="169" fontId="21" fillId="0" borderId="0" xfId="67" applyNumberFormat="1" applyFont="1" applyFill="1" applyBorder="1" applyAlignment="1">
      <alignment horizontal="right" vertical="top" wrapText="1"/>
    </xf>
    <xf numFmtId="173" fontId="21" fillId="0" borderId="11" xfId="67" applyNumberFormat="1" applyFont="1" applyFill="1" applyBorder="1" applyAlignment="1">
      <alignment horizontal="right" vertical="top" wrapText="1"/>
    </xf>
    <xf numFmtId="0" fontId="21" fillId="0" borderId="11" xfId="67" applyFont="1" applyFill="1" applyBorder="1" applyAlignment="1" applyProtection="1">
      <alignment horizontal="left" vertical="top" wrapText="1"/>
    </xf>
    <xf numFmtId="180" fontId="21" fillId="0" borderId="0" xfId="67" applyNumberFormat="1" applyFont="1" applyFill="1" applyBorder="1" applyAlignment="1">
      <alignment horizontal="right" vertical="top" wrapText="1"/>
    </xf>
    <xf numFmtId="170" fontId="22" fillId="0" borderId="0" xfId="67" applyNumberFormat="1" applyFont="1" applyFill="1" applyBorder="1" applyAlignment="1">
      <alignment horizontal="right" vertical="top" wrapText="1"/>
    </xf>
    <xf numFmtId="0" fontId="22" fillId="0" borderId="13" xfId="67" applyNumberFormat="1" applyFont="1" applyFill="1" applyBorder="1" applyAlignment="1" applyProtection="1">
      <alignment horizontal="right"/>
    </xf>
    <xf numFmtId="0" fontId="22" fillId="0" borderId="13" xfId="67" applyFont="1" applyFill="1" applyBorder="1" applyAlignment="1">
      <alignment horizontal="left" vertical="top"/>
    </xf>
    <xf numFmtId="0" fontId="22" fillId="0" borderId="13" xfId="67" applyFont="1" applyFill="1" applyBorder="1" applyAlignment="1">
      <alignment horizontal="right" vertical="top" wrapText="1"/>
    </xf>
    <xf numFmtId="0" fontId="21" fillId="0" borderId="13" xfId="67" applyFont="1" applyFill="1" applyBorder="1" applyAlignment="1" applyProtection="1">
      <alignment horizontal="left" vertical="top" wrapText="1"/>
    </xf>
    <xf numFmtId="0" fontId="21" fillId="0" borderId="0" xfId="67" applyFont="1" applyFill="1" applyBorder="1" applyAlignment="1">
      <alignment horizontal="left" vertical="top" wrapText="1"/>
    </xf>
    <xf numFmtId="0" fontId="21" fillId="0" borderId="0" xfId="67" applyNumberFormat="1" applyFont="1" applyFill="1" applyAlignment="1">
      <alignment horizontal="right"/>
    </xf>
    <xf numFmtId="168" fontId="22" fillId="0" borderId="0" xfId="109" applyNumberFormat="1" applyFont="1" applyFill="1" applyBorder="1" applyAlignment="1">
      <alignment horizontal="right" vertical="top" wrapText="1"/>
    </xf>
    <xf numFmtId="0" fontId="22" fillId="0" borderId="0" xfId="109" applyNumberFormat="1" applyFont="1" applyFill="1" applyBorder="1" applyAlignment="1">
      <alignment horizontal="right"/>
    </xf>
    <xf numFmtId="180" fontId="21" fillId="0" borderId="0" xfId="109" applyNumberFormat="1" applyFont="1" applyFill="1" applyBorder="1" applyAlignment="1">
      <alignment horizontal="right" vertical="top" wrapText="1"/>
    </xf>
    <xf numFmtId="0" fontId="22" fillId="0" borderId="0" xfId="109" applyNumberFormat="1" applyFont="1" applyFill="1" applyAlignment="1">
      <alignment horizontal="right"/>
    </xf>
    <xf numFmtId="172" fontId="22" fillId="0" borderId="0" xfId="109" applyNumberFormat="1" applyFont="1" applyFill="1" applyBorder="1" applyAlignment="1">
      <alignment horizontal="right" vertical="top" wrapText="1"/>
    </xf>
    <xf numFmtId="49" fontId="22" fillId="0" borderId="0" xfId="109" applyNumberFormat="1" applyFont="1" applyFill="1" applyBorder="1" applyAlignment="1">
      <alignment horizontal="right" vertical="top" wrapText="1"/>
    </xf>
    <xf numFmtId="0" fontId="22" fillId="0" borderId="0" xfId="109" applyNumberFormat="1" applyFont="1" applyFill="1" applyBorder="1" applyAlignment="1" applyProtection="1">
      <alignment horizontal="right"/>
    </xf>
    <xf numFmtId="0" fontId="22" fillId="0" borderId="13" xfId="109" applyNumberFormat="1" applyFont="1" applyFill="1" applyBorder="1" applyAlignment="1" applyProtection="1">
      <alignment horizontal="right"/>
    </xf>
    <xf numFmtId="172" fontId="22" fillId="0" borderId="11" xfId="109" applyNumberFormat="1" applyFont="1" applyFill="1" applyBorder="1" applyAlignment="1">
      <alignment horizontal="right" vertical="top" wrapText="1"/>
    </xf>
    <xf numFmtId="0" fontId="22" fillId="0" borderId="10" xfId="109" applyFont="1" applyFill="1" applyBorder="1" applyAlignment="1" applyProtection="1">
      <alignment horizontal="left" vertical="top" wrapText="1"/>
    </xf>
    <xf numFmtId="0" fontId="21" fillId="0" borderId="11" xfId="109" applyFont="1" applyFill="1" applyBorder="1" applyAlignment="1" applyProtection="1">
      <alignment horizontal="left" vertical="top" wrapText="1"/>
    </xf>
    <xf numFmtId="0" fontId="21" fillId="0" borderId="11" xfId="109" applyFont="1" applyFill="1" applyBorder="1" applyAlignment="1">
      <alignment horizontal="right" vertical="top" wrapText="1"/>
    </xf>
    <xf numFmtId="0" fontId="22" fillId="0" borderId="11" xfId="67" applyNumberFormat="1" applyFont="1" applyFill="1" applyBorder="1" applyAlignment="1">
      <alignment horizontal="right"/>
    </xf>
    <xf numFmtId="0" fontId="21" fillId="0" borderId="13" xfId="67" applyFont="1" applyFill="1" applyBorder="1" applyAlignment="1">
      <alignment horizontal="right" vertical="top" wrapText="1"/>
    </xf>
    <xf numFmtId="0" fontId="21" fillId="0" borderId="13" xfId="67" applyFont="1" applyFill="1" applyBorder="1" applyAlignment="1">
      <alignment vertical="top" wrapText="1"/>
    </xf>
    <xf numFmtId="0" fontId="22" fillId="0" borderId="0" xfId="28" applyNumberFormat="1" applyFont="1" applyFill="1"/>
    <xf numFmtId="0" fontId="21" fillId="0" borderId="0" xfId="51" applyFont="1" applyFill="1" applyBorder="1" applyAlignment="1" applyProtection="1">
      <alignment horizontal="center"/>
    </xf>
    <xf numFmtId="0" fontId="22" fillId="0" borderId="0" xfId="51" applyFont="1" applyFill="1"/>
    <xf numFmtId="0" fontId="21" fillId="0" borderId="0" xfId="51" applyNumberFormat="1" applyFont="1" applyFill="1" applyBorder="1" applyAlignment="1" applyProtection="1">
      <alignment horizontal="center"/>
    </xf>
    <xf numFmtId="0" fontId="22" fillId="0" borderId="0" xfId="51" applyFont="1" applyFill="1" applyAlignment="1">
      <alignment vertical="top" wrapText="1"/>
    </xf>
    <xf numFmtId="0" fontId="22" fillId="0" borderId="0" xfId="51" applyFont="1" applyFill="1" applyAlignment="1">
      <alignment horizontal="justify" vertical="justify"/>
    </xf>
    <xf numFmtId="0" fontId="22" fillId="0" borderId="0" xfId="51" applyNumberFormat="1" applyFont="1" applyFill="1"/>
    <xf numFmtId="164" fontId="22" fillId="0" borderId="0" xfId="28" applyFont="1" applyFill="1"/>
    <xf numFmtId="0" fontId="21" fillId="0" borderId="0" xfId="51" applyFont="1" applyFill="1" applyAlignment="1">
      <alignment vertical="top" wrapText="1"/>
    </xf>
    <xf numFmtId="0" fontId="21" fillId="0" borderId="0" xfId="51" applyFont="1" applyFill="1" applyAlignment="1" applyProtection="1">
      <alignment horizontal="justify" vertical="justify" wrapText="1"/>
    </xf>
    <xf numFmtId="174" fontId="21" fillId="0" borderId="0" xfId="51" applyNumberFormat="1" applyFont="1" applyFill="1" applyAlignment="1">
      <alignment vertical="top" wrapText="1"/>
    </xf>
    <xf numFmtId="0" fontId="22" fillId="0" borderId="0" xfId="51" applyFont="1" applyFill="1" applyAlignment="1" applyProtection="1">
      <alignment horizontal="justify" vertical="justify" wrapText="1"/>
    </xf>
    <xf numFmtId="185" fontId="22" fillId="0" borderId="0" xfId="51" applyNumberFormat="1" applyFont="1" applyFill="1" applyAlignment="1">
      <alignment horizontal="right" vertical="top" wrapText="1"/>
    </xf>
    <xf numFmtId="0" fontId="22" fillId="0" borderId="0" xfId="51" applyNumberFormat="1" applyFont="1" applyFill="1" applyAlignment="1" applyProtection="1">
      <alignment horizontal="right" wrapText="1"/>
    </xf>
    <xf numFmtId="172" fontId="22" fillId="0" borderId="0" xfId="51" applyNumberFormat="1" applyFont="1" applyFill="1" applyAlignment="1">
      <alignment horizontal="right" vertical="top" wrapText="1"/>
    </xf>
    <xf numFmtId="0" fontId="21" fillId="0" borderId="0" xfId="51" applyFont="1" applyFill="1" applyBorder="1" applyAlignment="1" applyProtection="1">
      <alignment horizontal="justify" vertical="justify" wrapText="1"/>
    </xf>
    <xf numFmtId="0" fontId="22" fillId="0" borderId="0" xfId="51" applyNumberFormat="1" applyFont="1" applyFill="1" applyBorder="1" applyAlignment="1" applyProtection="1">
      <alignment horizontal="right"/>
    </xf>
    <xf numFmtId="168" fontId="22" fillId="0" borderId="0" xfId="51" applyNumberFormat="1" applyFont="1" applyFill="1" applyAlignment="1">
      <alignment vertical="top" wrapText="1"/>
    </xf>
    <xf numFmtId="0" fontId="22" fillId="0" borderId="0" xfId="51" applyFont="1" applyFill="1" applyAlignment="1">
      <alignment horizontal="justify" vertical="justify" wrapText="1"/>
    </xf>
    <xf numFmtId="0" fontId="22" fillId="0" borderId="0" xfId="51" applyNumberFormat="1" applyFont="1" applyFill="1" applyBorder="1" applyAlignment="1" applyProtection="1">
      <alignment horizontal="right" wrapText="1"/>
    </xf>
    <xf numFmtId="0" fontId="22" fillId="0" borderId="0" xfId="51" applyFont="1" applyFill="1" applyBorder="1" applyAlignment="1">
      <alignment vertical="top" wrapText="1"/>
    </xf>
    <xf numFmtId="174" fontId="21" fillId="0" borderId="0" xfId="51" applyNumberFormat="1" applyFont="1" applyFill="1" applyBorder="1" applyAlignment="1">
      <alignment vertical="top" wrapText="1"/>
    </xf>
    <xf numFmtId="0" fontId="22" fillId="0" borderId="0" xfId="51" applyNumberFormat="1" applyFont="1" applyFill="1" applyAlignment="1" applyProtection="1">
      <alignment horizontal="right"/>
    </xf>
    <xf numFmtId="0" fontId="21" fillId="0" borderId="0" xfId="51" applyFont="1" applyFill="1" applyBorder="1" applyAlignment="1">
      <alignment horizontal="left" vertical="top" wrapText="1"/>
    </xf>
    <xf numFmtId="0" fontId="22" fillId="0" borderId="0" xfId="51" applyFont="1" applyFill="1" applyBorder="1" applyAlignment="1">
      <alignment horizontal="justify" vertical="justify" wrapText="1"/>
    </xf>
    <xf numFmtId="172" fontId="22" fillId="0" borderId="0" xfId="51" applyNumberFormat="1" applyFont="1" applyFill="1" applyBorder="1" applyAlignment="1">
      <alignment horizontal="right" vertical="top" wrapText="1"/>
    </xf>
    <xf numFmtId="0" fontId="22" fillId="0" borderId="11" xfId="51" applyNumberFormat="1" applyFont="1" applyFill="1" applyBorder="1" applyAlignment="1" applyProtection="1">
      <alignment horizontal="right" wrapText="1"/>
    </xf>
    <xf numFmtId="0" fontId="22" fillId="0" borderId="11" xfId="51" applyFont="1" applyFill="1" applyBorder="1" applyAlignment="1">
      <alignment vertical="top" wrapText="1"/>
    </xf>
    <xf numFmtId="0" fontId="22" fillId="0" borderId="11" xfId="51" applyFont="1" applyFill="1" applyBorder="1" applyAlignment="1">
      <alignment horizontal="justify" vertical="justify" wrapText="1"/>
    </xf>
    <xf numFmtId="0" fontId="22" fillId="0" borderId="10" xfId="51" applyFont="1" applyFill="1" applyBorder="1" applyAlignment="1">
      <alignment vertical="top" wrapText="1"/>
    </xf>
    <xf numFmtId="174" fontId="21" fillId="0" borderId="10" xfId="51" applyNumberFormat="1" applyFont="1" applyFill="1" applyBorder="1" applyAlignment="1">
      <alignment vertical="top" wrapText="1"/>
    </xf>
    <xf numFmtId="0" fontId="21" fillId="0" borderId="10" xfId="51" applyFont="1" applyFill="1" applyBorder="1" applyAlignment="1">
      <alignment horizontal="left" vertical="top" wrapText="1"/>
    </xf>
    <xf numFmtId="172" fontId="22" fillId="0" borderId="0" xfId="51" applyNumberFormat="1" applyFont="1" applyFill="1" applyBorder="1" applyAlignment="1">
      <alignment vertical="top" wrapText="1"/>
    </xf>
    <xf numFmtId="0" fontId="21" fillId="0" borderId="0" xfId="51" applyFont="1" applyFill="1" applyBorder="1" applyAlignment="1" applyProtection="1">
      <alignment horizontal="left" vertical="justify" wrapText="1"/>
    </xf>
    <xf numFmtId="0" fontId="21" fillId="0" borderId="0" xfId="51" applyFont="1" applyFill="1" applyBorder="1" applyAlignment="1">
      <alignment horizontal="justify" vertical="justify" wrapText="1"/>
    </xf>
    <xf numFmtId="0" fontId="21" fillId="0" borderId="0" xfId="51" applyFont="1" applyFill="1" applyAlignment="1" applyProtection="1">
      <alignment horizontal="left" vertical="justify" wrapText="1"/>
    </xf>
    <xf numFmtId="0" fontId="22" fillId="0" borderId="0" xfId="51" applyNumberFormat="1" applyFont="1" applyFill="1" applyAlignment="1">
      <alignment horizontal="right"/>
    </xf>
    <xf numFmtId="164" fontId="24" fillId="0" borderId="11" xfId="28" applyFont="1" applyFill="1" applyBorder="1" applyAlignment="1" applyProtection="1">
      <alignment horizontal="right" wrapText="1"/>
    </xf>
    <xf numFmtId="0" fontId="22" fillId="0" borderId="13" xfId="51" applyFont="1" applyFill="1" applyBorder="1" applyAlignment="1">
      <alignment vertical="top" wrapText="1"/>
    </xf>
    <xf numFmtId="0" fontId="21" fillId="0" borderId="13" xfId="51" applyFont="1" applyFill="1" applyBorder="1" applyAlignment="1" applyProtection="1">
      <alignment horizontal="justify" vertical="justify" wrapText="1"/>
    </xf>
    <xf numFmtId="0" fontId="21" fillId="0" borderId="0" xfId="51" applyFont="1" applyFill="1" applyBorder="1" applyAlignment="1" applyProtection="1">
      <alignment horizontal="center" vertical="justify"/>
    </xf>
    <xf numFmtId="0" fontId="22" fillId="0" borderId="0" xfId="83" applyFont="1" applyFill="1" applyBorder="1" applyProtection="1"/>
    <xf numFmtId="0" fontId="22" fillId="0" borderId="0" xfId="99" applyFont="1" applyFill="1" applyBorder="1" applyAlignment="1" applyProtection="1">
      <alignment vertical="top"/>
    </xf>
    <xf numFmtId="0" fontId="22" fillId="0" borderId="0" xfId="99" applyFont="1" applyFill="1" applyBorder="1" applyAlignment="1" applyProtection="1">
      <alignment horizontal="right" vertical="top"/>
    </xf>
    <xf numFmtId="0" fontId="22" fillId="0" borderId="0" xfId="83" applyNumberFormat="1" applyFont="1" applyFill="1" applyBorder="1" applyAlignment="1" applyProtection="1">
      <alignment horizontal="right"/>
    </xf>
    <xf numFmtId="0" fontId="21" fillId="0" borderId="0" xfId="60" applyFont="1" applyFill="1" applyAlignment="1" applyProtection="1">
      <alignment horizontal="left" vertical="center"/>
    </xf>
    <xf numFmtId="0" fontId="22" fillId="0" borderId="0" xfId="28" applyNumberFormat="1" applyFont="1" applyFill="1" applyBorder="1" applyAlignment="1" applyProtection="1">
      <alignment horizontal="center"/>
    </xf>
    <xf numFmtId="0" fontId="22" fillId="0" borderId="0" xfId="60" applyNumberFormat="1" applyFont="1" applyFill="1" applyBorder="1" applyAlignment="1" applyProtection="1">
      <alignment horizontal="center"/>
    </xf>
    <xf numFmtId="0" fontId="21" fillId="0" borderId="0" xfId="60" applyFont="1" applyFill="1" applyAlignment="1">
      <alignment vertical="center"/>
    </xf>
    <xf numFmtId="0" fontId="22" fillId="0" borderId="0" xfId="28" applyNumberFormat="1" applyFont="1" applyFill="1" applyAlignment="1" applyProtection="1">
      <alignment horizontal="left" vertical="center"/>
    </xf>
    <xf numFmtId="0" fontId="22" fillId="0" borderId="0" xfId="60" applyNumberFormat="1" applyFont="1" applyFill="1" applyAlignment="1" applyProtection="1">
      <alignment horizontal="left" vertical="center"/>
    </xf>
    <xf numFmtId="0" fontId="22" fillId="0" borderId="0" xfId="28" applyNumberFormat="1" applyFont="1" applyFill="1" applyAlignment="1" applyProtection="1">
      <alignment horizontal="center" vertical="center"/>
    </xf>
    <xf numFmtId="173" fontId="21" fillId="0" borderId="0" xfId="60" applyNumberFormat="1" applyFont="1" applyFill="1" applyAlignment="1">
      <alignment vertical="center"/>
    </xf>
    <xf numFmtId="0" fontId="22" fillId="0" borderId="0" xfId="28" applyNumberFormat="1" applyFont="1" applyFill="1" applyAlignment="1">
      <alignment horizontal="right" vertical="center"/>
    </xf>
    <xf numFmtId="0" fontId="22" fillId="0" borderId="0" xfId="60" applyNumberFormat="1" applyFont="1" applyFill="1" applyAlignment="1">
      <alignment vertical="center"/>
    </xf>
    <xf numFmtId="0" fontId="22" fillId="0" borderId="0" xfId="28" applyNumberFormat="1" applyFont="1" applyFill="1" applyAlignment="1">
      <alignment horizontal="center" vertical="center"/>
    </xf>
    <xf numFmtId="170" fontId="22" fillId="0" borderId="0" xfId="60" applyNumberFormat="1" applyFont="1" applyFill="1" applyAlignment="1">
      <alignment vertical="center"/>
    </xf>
    <xf numFmtId="0" fontId="22" fillId="0" borderId="0" xfId="60" applyFont="1" applyFill="1" applyAlignment="1" applyProtection="1">
      <alignment horizontal="left" vertical="center"/>
    </xf>
    <xf numFmtId="0" fontId="22" fillId="0" borderId="0" xfId="28" applyNumberFormat="1" applyFont="1" applyFill="1" applyAlignment="1">
      <alignment vertical="center"/>
    </xf>
    <xf numFmtId="172" fontId="22" fillId="0" borderId="0" xfId="60" applyNumberFormat="1" applyFont="1" applyFill="1" applyAlignment="1">
      <alignment horizontal="right" vertical="center"/>
    </xf>
    <xf numFmtId="0" fontId="22" fillId="0" borderId="0" xfId="28" applyNumberFormat="1" applyFont="1" applyFill="1" applyAlignment="1" applyProtection="1">
      <alignment horizontal="right" vertical="center" wrapText="1"/>
    </xf>
    <xf numFmtId="0" fontId="22" fillId="0" borderId="0" xfId="60" applyNumberFormat="1" applyFont="1" applyFill="1" applyAlignment="1" applyProtection="1">
      <alignment horizontal="right" vertical="center"/>
    </xf>
    <xf numFmtId="172" fontId="22" fillId="0" borderId="0" xfId="60" applyNumberFormat="1" applyFont="1" applyFill="1" applyBorder="1" applyAlignment="1">
      <alignment horizontal="right" vertical="center"/>
    </xf>
    <xf numFmtId="0" fontId="22" fillId="0" borderId="0" xfId="60" applyFont="1" applyFill="1" applyBorder="1" applyAlignment="1" applyProtection="1">
      <alignment horizontal="left" vertical="center"/>
    </xf>
    <xf numFmtId="0" fontId="22" fillId="0" borderId="0" xfId="99" applyFont="1" applyFill="1" applyBorder="1" applyAlignment="1" applyProtection="1">
      <alignment horizontal="left" vertical="center" wrapText="1"/>
    </xf>
    <xf numFmtId="0" fontId="22" fillId="0" borderId="11" xfId="28" applyNumberFormat="1" applyFont="1" applyFill="1" applyBorder="1" applyAlignment="1" applyProtection="1">
      <alignment horizontal="right" vertical="center" wrapText="1"/>
    </xf>
    <xf numFmtId="0" fontId="22" fillId="0" borderId="11" xfId="60" applyNumberFormat="1" applyFont="1" applyFill="1" applyBorder="1" applyAlignment="1" applyProtection="1">
      <alignment horizontal="right" vertical="center"/>
    </xf>
    <xf numFmtId="0" fontId="22" fillId="0" borderId="13" xfId="28" applyNumberFormat="1" applyFont="1" applyFill="1" applyBorder="1" applyAlignment="1" applyProtection="1">
      <alignment horizontal="right" vertical="center" wrapText="1"/>
    </xf>
    <xf numFmtId="0" fontId="22" fillId="0" borderId="0" xfId="60" applyFont="1" applyFill="1" applyBorder="1" applyAlignment="1" applyProtection="1">
      <alignment vertical="top"/>
    </xf>
    <xf numFmtId="0" fontId="21" fillId="0" borderId="0" xfId="60" applyFont="1" applyFill="1" applyBorder="1" applyAlignment="1">
      <alignment vertical="center"/>
    </xf>
    <xf numFmtId="0" fontId="21" fillId="0" borderId="0" xfId="60" applyFont="1" applyFill="1" applyBorder="1" applyAlignment="1" applyProtection="1">
      <alignment horizontal="left" vertical="center"/>
    </xf>
    <xf numFmtId="0" fontId="22" fillId="0" borderId="0" xfId="28" applyNumberFormat="1" applyFont="1" applyFill="1" applyBorder="1" applyAlignment="1" applyProtection="1">
      <alignment horizontal="center" vertical="center"/>
    </xf>
    <xf numFmtId="0" fontId="22" fillId="0" borderId="0" xfId="60" applyNumberFormat="1" applyFont="1" applyFill="1" applyBorder="1" applyAlignment="1" applyProtection="1">
      <alignment horizontal="right" vertical="center"/>
    </xf>
    <xf numFmtId="189" fontId="21" fillId="0" borderId="0" xfId="60" applyNumberFormat="1" applyFont="1" applyFill="1" applyAlignment="1">
      <alignment vertical="center"/>
    </xf>
    <xf numFmtId="168" fontId="22" fillId="0" borderId="0" xfId="60" applyNumberFormat="1" applyFont="1" applyFill="1" applyAlignment="1">
      <alignment vertical="center"/>
    </xf>
    <xf numFmtId="0" fontId="22" fillId="0" borderId="0" xfId="60" applyNumberFormat="1" applyFont="1" applyFill="1" applyAlignment="1">
      <alignment horizontal="right" vertical="center"/>
    </xf>
    <xf numFmtId="168" fontId="22" fillId="0" borderId="0" xfId="60" applyNumberFormat="1" applyFont="1" applyFill="1" applyBorder="1" applyAlignment="1">
      <alignment vertical="center"/>
    </xf>
    <xf numFmtId="0" fontId="22" fillId="0" borderId="13" xfId="60" applyFont="1" applyFill="1" applyBorder="1" applyAlignment="1">
      <alignment vertical="center"/>
    </xf>
    <xf numFmtId="0" fontId="21" fillId="0" borderId="13" xfId="60" applyFont="1" applyFill="1" applyBorder="1" applyAlignment="1" applyProtection="1">
      <alignment horizontal="left" vertical="center"/>
    </xf>
    <xf numFmtId="0" fontId="22" fillId="0" borderId="0" xfId="60" applyFont="1" applyFill="1" applyBorder="1" applyAlignment="1">
      <alignment vertical="center"/>
    </xf>
    <xf numFmtId="0" fontId="22" fillId="0" borderId="0" xfId="28" applyNumberFormat="1" applyFont="1" applyFill="1" applyBorder="1" applyAlignment="1" applyProtection="1">
      <alignment horizontal="right" vertical="center" wrapText="1"/>
    </xf>
    <xf numFmtId="0" fontId="21" fillId="0" borderId="0" xfId="60" applyFont="1" applyFill="1" applyBorder="1" applyAlignment="1" applyProtection="1">
      <alignment horizontal="left" vertical="top"/>
    </xf>
    <xf numFmtId="0" fontId="22" fillId="0" borderId="0" xfId="60" applyNumberFormat="1" applyFont="1" applyFill="1" applyBorder="1" applyAlignment="1">
      <alignment horizontal="left"/>
    </xf>
    <xf numFmtId="174" fontId="21" fillId="0" borderId="0" xfId="60" applyNumberFormat="1" applyFont="1" applyFill="1" applyBorder="1" applyAlignment="1">
      <alignment horizontal="right" vertical="top" wrapText="1"/>
    </xf>
    <xf numFmtId="0" fontId="22" fillId="0" borderId="0" xfId="60" applyNumberFormat="1" applyFont="1" applyFill="1" applyBorder="1" applyAlignment="1">
      <alignment horizontal="right" vertical="top" wrapText="1"/>
    </xf>
    <xf numFmtId="0" fontId="22" fillId="0" borderId="11" xfId="60" applyFont="1" applyFill="1" applyBorder="1" applyAlignment="1">
      <alignment horizontal="left" vertical="top" wrapText="1"/>
    </xf>
    <xf numFmtId="0" fontId="22" fillId="0" borderId="0" xfId="60" applyNumberFormat="1" applyFont="1" applyFill="1" applyAlignment="1">
      <alignment horizontal="right" vertical="top" wrapText="1"/>
    </xf>
    <xf numFmtId="0" fontId="22" fillId="0" borderId="0" xfId="60" applyFont="1" applyFill="1" applyAlignment="1">
      <alignment horizontal="left" vertical="top" wrapText="1"/>
    </xf>
    <xf numFmtId="168" fontId="22" fillId="0" borderId="0" xfId="60" applyNumberFormat="1" applyFont="1" applyFill="1" applyAlignment="1">
      <alignment horizontal="right" vertical="top" wrapText="1"/>
    </xf>
    <xf numFmtId="0" fontId="21" fillId="0" borderId="0" xfId="60" applyFont="1" applyFill="1" applyAlignment="1" applyProtection="1">
      <alignment horizontal="left" vertical="top" wrapText="1"/>
    </xf>
    <xf numFmtId="0" fontId="21" fillId="0" borderId="0" xfId="60" applyFont="1" applyFill="1" applyAlignment="1">
      <alignment horizontal="right" vertical="top" wrapText="1"/>
    </xf>
    <xf numFmtId="172" fontId="22" fillId="0" borderId="0" xfId="60" applyNumberFormat="1" applyFont="1" applyFill="1" applyAlignment="1">
      <alignment horizontal="right" vertical="top" wrapText="1"/>
    </xf>
    <xf numFmtId="0" fontId="21" fillId="0" borderId="0" xfId="53" applyFont="1" applyFill="1" applyBorder="1" applyAlignment="1" applyProtection="1">
      <alignment horizontal="left" vertical="top" wrapText="1"/>
    </xf>
    <xf numFmtId="0" fontId="21" fillId="0" borderId="0" xfId="53" applyFont="1" applyFill="1" applyAlignment="1" applyProtection="1">
      <alignment horizontal="left" vertical="top" wrapText="1"/>
    </xf>
    <xf numFmtId="0" fontId="24" fillId="0" borderId="11" xfId="28" applyNumberFormat="1" applyFont="1" applyFill="1" applyBorder="1" applyAlignment="1" applyProtection="1">
      <alignment horizontal="right" wrapText="1"/>
    </xf>
    <xf numFmtId="164" fontId="24" fillId="0" borderId="0" xfId="28" applyFont="1" applyFill="1" applyBorder="1" applyAlignment="1" applyProtection="1">
      <alignment horizontal="right" wrapText="1"/>
    </xf>
    <xf numFmtId="0" fontId="24" fillId="0" borderId="0" xfId="28" applyNumberFormat="1" applyFont="1" applyFill="1" applyBorder="1" applyAlignment="1" applyProtection="1">
      <alignment horizontal="right" wrapText="1"/>
    </xf>
    <xf numFmtId="164" fontId="24" fillId="0" borderId="13" xfId="28" applyFont="1" applyFill="1" applyBorder="1" applyAlignment="1" applyProtection="1">
      <alignment horizontal="right" wrapText="1"/>
    </xf>
    <xf numFmtId="0" fontId="24" fillId="0" borderId="13" xfId="28" applyNumberFormat="1" applyFont="1" applyFill="1" applyBorder="1" applyAlignment="1" applyProtection="1">
      <alignment horizontal="right" wrapText="1"/>
    </xf>
    <xf numFmtId="0" fontId="24" fillId="0" borderId="0" xfId="28" applyNumberFormat="1" applyFont="1" applyFill="1" applyAlignment="1" applyProtection="1">
      <alignment horizontal="right" wrapText="1"/>
    </xf>
    <xf numFmtId="0" fontId="22" fillId="0" borderId="0" xfId="60" applyFont="1" applyFill="1" applyAlignment="1">
      <alignment horizontal="right" vertical="top" wrapText="1"/>
    </xf>
    <xf numFmtId="0" fontId="22" fillId="0" borderId="0" xfId="60" applyFont="1" applyFill="1" applyAlignment="1">
      <alignment vertical="top" wrapText="1"/>
    </xf>
    <xf numFmtId="189" fontId="21" fillId="0" borderId="0" xfId="60" applyNumberFormat="1" applyFont="1" applyFill="1" applyBorder="1" applyAlignment="1">
      <alignment horizontal="right" vertical="top" wrapText="1"/>
    </xf>
    <xf numFmtId="0" fontId="22" fillId="0" borderId="0" xfId="60" applyNumberFormat="1" applyFont="1" applyFill="1" applyBorder="1" applyAlignment="1">
      <alignment horizontal="right" wrapText="1"/>
    </xf>
    <xf numFmtId="0" fontId="21" fillId="0" borderId="11" xfId="60" applyFont="1" applyFill="1" applyBorder="1" applyAlignment="1" applyProtection="1">
      <alignment horizontal="left" vertical="top" wrapText="1"/>
    </xf>
    <xf numFmtId="189" fontId="22" fillId="0" borderId="0" xfId="60" applyNumberFormat="1" applyFont="1" applyFill="1" applyBorder="1" applyAlignment="1">
      <alignment horizontal="right" vertical="top" wrapText="1"/>
    </xf>
    <xf numFmtId="181" fontId="21" fillId="0" borderId="0" xfId="60" applyNumberFormat="1" applyFont="1" applyFill="1" applyAlignment="1">
      <alignment horizontal="right" vertical="top" wrapText="1"/>
    </xf>
    <xf numFmtId="181" fontId="21" fillId="0" borderId="0" xfId="60" applyNumberFormat="1" applyFont="1" applyFill="1" applyBorder="1" applyAlignment="1">
      <alignment horizontal="right" vertical="top" wrapText="1"/>
    </xf>
    <xf numFmtId="0" fontId="24" fillId="0" borderId="0" xfId="60" applyFont="1" applyFill="1"/>
    <xf numFmtId="0" fontId="21" fillId="0" borderId="11" xfId="60" applyFont="1" applyFill="1" applyBorder="1" applyAlignment="1">
      <alignment horizontal="right" vertical="top" wrapText="1"/>
    </xf>
    <xf numFmtId="0" fontId="22" fillId="0" borderId="13" xfId="60" applyFont="1" applyFill="1" applyBorder="1" applyAlignment="1">
      <alignment horizontal="left" vertical="top" wrapText="1"/>
    </xf>
    <xf numFmtId="0" fontId="22" fillId="0" borderId="0" xfId="72" applyFont="1" applyFill="1" applyBorder="1" applyAlignment="1">
      <alignment horizontal="left" vertical="top" wrapText="1"/>
    </xf>
    <xf numFmtId="0" fontId="22" fillId="0" borderId="0" xfId="72" applyNumberFormat="1" applyFont="1" applyFill="1" applyBorder="1" applyAlignment="1" applyProtection="1">
      <alignment horizontal="right"/>
    </xf>
    <xf numFmtId="0" fontId="22" fillId="0" borderId="0" xfId="72" applyFont="1" applyFill="1" applyBorder="1" applyAlignment="1">
      <alignment horizontal="right" vertical="top" wrapText="1"/>
    </xf>
    <xf numFmtId="0" fontId="21" fillId="0" borderId="0" xfId="60" applyFont="1" applyFill="1" applyBorder="1" applyAlignment="1">
      <alignment vertical="top" wrapText="1"/>
    </xf>
    <xf numFmtId="0" fontId="21" fillId="0" borderId="0" xfId="72" applyFont="1" applyFill="1" applyBorder="1" applyAlignment="1" applyProtection="1">
      <alignment horizontal="left"/>
    </xf>
    <xf numFmtId="0" fontId="22" fillId="0" borderId="0" xfId="44" applyFont="1" applyFill="1"/>
    <xf numFmtId="0" fontId="21" fillId="0" borderId="0" xfId="44" applyFont="1" applyFill="1" applyAlignment="1" applyProtection="1">
      <alignment horizontal="center"/>
    </xf>
    <xf numFmtId="0" fontId="21" fillId="0" borderId="0" xfId="44" applyFont="1" applyFill="1" applyAlignment="1" applyProtection="1">
      <alignment horizontal="left" vertical="top"/>
    </xf>
    <xf numFmtId="0" fontId="21" fillId="0" borderId="0" xfId="44" applyFont="1" applyFill="1" applyAlignment="1" applyProtection="1">
      <alignment horizontal="right" vertical="top"/>
    </xf>
    <xf numFmtId="0" fontId="21" fillId="0" borderId="0" xfId="44" applyNumberFormat="1" applyFont="1" applyFill="1" applyAlignment="1" applyProtection="1">
      <alignment horizontal="center"/>
    </xf>
    <xf numFmtId="0" fontId="22" fillId="0" borderId="0" xfId="44" applyFont="1" applyFill="1" applyAlignment="1">
      <alignment horizontal="left" vertical="top" wrapText="1"/>
    </xf>
    <xf numFmtId="0" fontId="22" fillId="0" borderId="0" xfId="44" applyFont="1" applyFill="1" applyAlignment="1">
      <alignment horizontal="right" vertical="top" wrapText="1"/>
    </xf>
    <xf numFmtId="0" fontId="22" fillId="0" borderId="0" xfId="44" applyNumberFormat="1" applyFont="1" applyFill="1" applyAlignment="1" applyProtection="1">
      <alignment horizontal="right"/>
    </xf>
    <xf numFmtId="0" fontId="22" fillId="0" borderId="0" xfId="44" applyNumberFormat="1" applyFont="1" applyFill="1"/>
    <xf numFmtId="0" fontId="22" fillId="0" borderId="0" xfId="101" applyFont="1" applyFill="1" applyAlignment="1">
      <alignment horizontal="left" vertical="top" wrapText="1"/>
    </xf>
    <xf numFmtId="0" fontId="22" fillId="0" borderId="0" xfId="101" applyFont="1" applyFill="1" applyAlignment="1">
      <alignment horizontal="right" vertical="top" wrapText="1"/>
    </xf>
    <xf numFmtId="0" fontId="22" fillId="0" borderId="0" xfId="73" applyFont="1" applyFill="1" applyBorder="1" applyProtection="1"/>
    <xf numFmtId="0" fontId="22" fillId="0" borderId="0" xfId="87" applyFont="1" applyFill="1" applyProtection="1"/>
    <xf numFmtId="0" fontId="22" fillId="0" borderId="0" xfId="87" applyFont="1" applyFill="1" applyBorder="1" applyAlignment="1" applyProtection="1">
      <alignment horizontal="left" vertical="top" wrapText="1"/>
    </xf>
    <xf numFmtId="0" fontId="22" fillId="0" borderId="0" xfId="87" applyFont="1" applyFill="1" applyBorder="1" applyAlignment="1" applyProtection="1">
      <alignment horizontal="right" vertical="top" wrapText="1"/>
    </xf>
    <xf numFmtId="0" fontId="22" fillId="0" borderId="0" xfId="73" applyNumberFormat="1" applyFont="1" applyFill="1" applyBorder="1" applyAlignment="1" applyProtection="1">
      <alignment horizontal="right"/>
    </xf>
    <xf numFmtId="0" fontId="22" fillId="0" borderId="0" xfId="44" applyNumberFormat="1" applyFont="1" applyFill="1" applyBorder="1" applyAlignment="1" applyProtection="1">
      <alignment horizontal="right"/>
    </xf>
    <xf numFmtId="0" fontId="22" fillId="0" borderId="0" xfId="44" applyNumberFormat="1" applyFont="1" applyFill="1" applyBorder="1" applyAlignment="1" applyProtection="1">
      <alignment horizontal="right" wrapText="1"/>
    </xf>
    <xf numFmtId="0" fontId="22" fillId="0" borderId="13" xfId="44" applyNumberFormat="1" applyFont="1" applyFill="1" applyBorder="1" applyAlignment="1" applyProtection="1">
      <alignment horizontal="right" wrapText="1"/>
    </xf>
    <xf numFmtId="0" fontId="22" fillId="0" borderId="13" xfId="44" applyFont="1" applyFill="1" applyBorder="1" applyAlignment="1">
      <alignment horizontal="left" vertical="top" wrapText="1"/>
    </xf>
    <xf numFmtId="0" fontId="22" fillId="0" borderId="13" xfId="44" applyFont="1" applyFill="1" applyBorder="1" applyAlignment="1">
      <alignment horizontal="right" vertical="top" wrapText="1"/>
    </xf>
    <xf numFmtId="0" fontId="22" fillId="0" borderId="13" xfId="44" applyNumberFormat="1" applyFont="1" applyFill="1" applyBorder="1" applyAlignment="1" applyProtection="1">
      <alignment horizontal="right"/>
    </xf>
    <xf numFmtId="0" fontId="22" fillId="0" borderId="10" xfId="44" applyFont="1" applyFill="1" applyBorder="1" applyAlignment="1">
      <alignment horizontal="left" vertical="top" wrapText="1"/>
    </xf>
    <xf numFmtId="168" fontId="22" fillId="0" borderId="0" xfId="44" applyNumberFormat="1" applyFont="1" applyFill="1" applyAlignment="1">
      <alignment horizontal="right" vertical="top" wrapText="1"/>
    </xf>
    <xf numFmtId="0" fontId="22" fillId="0" borderId="0" xfId="44" applyFont="1" applyFill="1" applyAlignment="1" applyProtection="1">
      <alignment horizontal="left" vertical="top" wrapText="1"/>
    </xf>
    <xf numFmtId="173" fontId="21" fillId="0" borderId="0" xfId="44" applyNumberFormat="1" applyFont="1" applyFill="1" applyAlignment="1">
      <alignment horizontal="right" vertical="top" wrapText="1"/>
    </xf>
    <xf numFmtId="0" fontId="21" fillId="0" borderId="0" xfId="44" applyFont="1" applyFill="1" applyAlignment="1" applyProtection="1">
      <alignment horizontal="left" vertical="top" wrapText="1"/>
    </xf>
    <xf numFmtId="184" fontId="22" fillId="0" borderId="0" xfId="44" applyNumberFormat="1" applyFont="1" applyFill="1" applyAlignment="1">
      <alignment horizontal="right" vertical="top" wrapText="1"/>
    </xf>
    <xf numFmtId="0" fontId="22" fillId="0" borderId="0" xfId="44" applyNumberFormat="1" applyFont="1" applyFill="1" applyAlignment="1">
      <alignment horizontal="right"/>
    </xf>
    <xf numFmtId="172" fontId="22" fillId="0" borderId="0" xfId="44" applyNumberFormat="1" applyFont="1" applyFill="1" applyAlignment="1">
      <alignment horizontal="right" vertical="top" wrapText="1"/>
    </xf>
    <xf numFmtId="0" fontId="22" fillId="0" borderId="0" xfId="44" applyNumberFormat="1" applyFont="1" applyFill="1" applyAlignment="1" applyProtection="1">
      <alignment horizontal="right" wrapText="1"/>
    </xf>
    <xf numFmtId="0" fontId="22" fillId="0" borderId="0" xfId="44" applyFont="1" applyFill="1" applyBorder="1" applyAlignment="1" applyProtection="1">
      <alignment horizontal="left" vertical="top" wrapText="1"/>
    </xf>
    <xf numFmtId="0" fontId="22" fillId="0" borderId="0" xfId="44" applyFont="1" applyFill="1" applyBorder="1" applyAlignment="1">
      <alignment horizontal="left" vertical="top" wrapText="1"/>
    </xf>
    <xf numFmtId="184" fontId="22" fillId="0" borderId="0" xfId="44" applyNumberFormat="1" applyFont="1" applyFill="1" applyBorder="1" applyAlignment="1">
      <alignment horizontal="right" vertical="top" wrapText="1"/>
    </xf>
    <xf numFmtId="172" fontId="22" fillId="0" borderId="0" xfId="44" applyNumberFormat="1" applyFont="1" applyFill="1" applyBorder="1" applyAlignment="1">
      <alignment horizontal="right" vertical="top" wrapText="1"/>
    </xf>
    <xf numFmtId="0" fontId="22" fillId="0" borderId="11" xfId="44" applyFont="1" applyFill="1" applyBorder="1" applyAlignment="1">
      <alignment horizontal="left" vertical="top" wrapText="1"/>
    </xf>
    <xf numFmtId="0" fontId="22" fillId="0" borderId="11" xfId="44" applyFont="1" applyFill="1" applyBorder="1" applyAlignment="1" applyProtection="1">
      <alignment horizontal="left" vertical="top" wrapText="1"/>
    </xf>
    <xf numFmtId="0" fontId="22" fillId="0" borderId="10" xfId="44" applyFont="1" applyFill="1" applyBorder="1" applyAlignment="1" applyProtection="1">
      <alignment horizontal="left" vertical="top" wrapText="1"/>
    </xf>
    <xf numFmtId="164" fontId="22" fillId="0" borderId="10" xfId="28" applyFont="1" applyFill="1" applyBorder="1" applyAlignment="1">
      <alignment horizontal="right" wrapText="1"/>
    </xf>
    <xf numFmtId="173" fontId="21" fillId="0" borderId="0" xfId="44" applyNumberFormat="1" applyFont="1" applyFill="1" applyBorder="1" applyAlignment="1">
      <alignment horizontal="right" vertical="top" wrapText="1"/>
    </xf>
    <xf numFmtId="0" fontId="21" fillId="0" borderId="0" xfId="44" applyFont="1" applyFill="1" applyBorder="1" applyAlignment="1" applyProtection="1">
      <alignment horizontal="left" vertical="top" wrapText="1"/>
    </xf>
    <xf numFmtId="167" fontId="21" fillId="0" borderId="0" xfId="44" applyNumberFormat="1" applyFont="1" applyFill="1" applyAlignment="1">
      <alignment horizontal="right" vertical="top" wrapText="1"/>
    </xf>
    <xf numFmtId="0" fontId="22" fillId="0" borderId="0" xfId="0" applyFont="1" applyFill="1" applyAlignment="1">
      <alignment wrapText="1"/>
    </xf>
    <xf numFmtId="0" fontId="22" fillId="0" borderId="0" xfId="44" applyFont="1" applyFill="1" applyBorder="1" applyAlignment="1">
      <alignment horizontal="right" vertical="top" wrapText="1"/>
    </xf>
    <xf numFmtId="0" fontId="22" fillId="0" borderId="0" xfId="44" applyFont="1" applyFill="1" applyAlignment="1" applyProtection="1">
      <alignment vertical="top" wrapText="1"/>
    </xf>
    <xf numFmtId="173" fontId="22" fillId="0" borderId="0" xfId="44" applyNumberFormat="1" applyFont="1" applyFill="1" applyAlignment="1">
      <alignment horizontal="right" vertical="top" wrapText="1"/>
    </xf>
    <xf numFmtId="168" fontId="22" fillId="0" borderId="0" xfId="44" applyNumberFormat="1" applyFont="1" applyFill="1" applyBorder="1" applyAlignment="1">
      <alignment horizontal="right" vertical="top" wrapText="1"/>
    </xf>
    <xf numFmtId="0" fontId="21" fillId="0" borderId="0" xfId="44" applyFont="1" applyFill="1" applyBorder="1" applyAlignment="1">
      <alignment horizontal="right" vertical="top" wrapText="1"/>
    </xf>
    <xf numFmtId="180" fontId="21" fillId="0" borderId="0" xfId="44" applyNumberFormat="1" applyFont="1" applyFill="1" applyAlignment="1">
      <alignment horizontal="right" vertical="top" wrapText="1"/>
    </xf>
    <xf numFmtId="166" fontId="21" fillId="0" borderId="0" xfId="113" applyFont="1" applyFill="1" applyAlignment="1">
      <alignment horizontal="right" vertical="top" wrapText="1"/>
    </xf>
    <xf numFmtId="166" fontId="21" fillId="0" borderId="0" xfId="113" applyNumberFormat="1" applyFont="1" applyFill="1" applyAlignment="1" applyProtection="1">
      <alignment horizontal="left" vertical="top" wrapText="1"/>
    </xf>
    <xf numFmtId="190" fontId="22" fillId="0" borderId="0" xfId="44" applyNumberFormat="1" applyFont="1" applyFill="1" applyAlignment="1">
      <alignment horizontal="right" vertical="top" wrapText="1"/>
    </xf>
    <xf numFmtId="166" fontId="22" fillId="0" borderId="0" xfId="113" applyNumberFormat="1" applyFont="1" applyFill="1" applyBorder="1" applyAlignment="1" applyProtection="1">
      <alignment horizontal="left" vertical="top" wrapText="1"/>
    </xf>
    <xf numFmtId="172" fontId="22" fillId="0" borderId="0" xfId="113" applyNumberFormat="1" applyFont="1" applyFill="1" applyAlignment="1">
      <alignment horizontal="right" vertical="top" wrapText="1"/>
    </xf>
    <xf numFmtId="166" fontId="22" fillId="0" borderId="0" xfId="113" applyNumberFormat="1" applyFont="1" applyFill="1" applyAlignment="1" applyProtection="1">
      <alignment horizontal="left" vertical="top" wrapText="1"/>
    </xf>
    <xf numFmtId="0" fontId="21" fillId="0" borderId="13" xfId="44" applyFont="1" applyFill="1" applyBorder="1" applyAlignment="1" applyProtection="1">
      <alignment horizontal="left" vertical="top" wrapText="1"/>
    </xf>
    <xf numFmtId="166" fontId="21" fillId="0" borderId="0" xfId="44" applyNumberFormat="1" applyFont="1" applyFill="1" applyBorder="1" applyAlignment="1" applyProtection="1">
      <alignment horizontal="left" vertical="top" wrapText="1"/>
    </xf>
    <xf numFmtId="0" fontId="21" fillId="0" borderId="0" xfId="101" applyFont="1" applyFill="1" applyAlignment="1">
      <alignment horizontal="right" vertical="top" wrapText="1"/>
    </xf>
    <xf numFmtId="0" fontId="22" fillId="0" borderId="11" xfId="101" applyFont="1" applyFill="1" applyBorder="1" applyAlignment="1">
      <alignment horizontal="left" vertical="top" wrapText="1"/>
    </xf>
    <xf numFmtId="173" fontId="21" fillId="0" borderId="0" xfId="101" applyNumberFormat="1" applyFont="1" applyFill="1" applyAlignment="1">
      <alignment horizontal="right" vertical="top" wrapText="1"/>
    </xf>
    <xf numFmtId="0" fontId="21" fillId="0" borderId="11" xfId="101" applyFont="1" applyFill="1" applyBorder="1" applyAlignment="1" applyProtection="1">
      <alignment horizontal="left" vertical="top" wrapText="1"/>
    </xf>
    <xf numFmtId="0" fontId="22" fillId="0" borderId="0" xfId="0" applyFont="1"/>
    <xf numFmtId="0" fontId="22" fillId="0" borderId="0" xfId="0" applyFont="1" applyAlignment="1">
      <alignment horizontal="right"/>
    </xf>
    <xf numFmtId="0" fontId="22" fillId="0" borderId="13" xfId="0" applyFont="1" applyBorder="1"/>
    <xf numFmtId="0" fontId="21" fillId="0" borderId="13" xfId="0" applyFont="1" applyBorder="1" applyAlignment="1">
      <alignment horizontal="right"/>
    </xf>
    <xf numFmtId="0" fontId="21" fillId="0" borderId="0" xfId="0" applyFont="1" applyAlignment="1">
      <alignment horizontal="left"/>
    </xf>
    <xf numFmtId="0" fontId="22" fillId="0" borderId="0" xfId="0" applyFont="1" applyBorder="1" applyAlignment="1">
      <alignment horizontal="center"/>
    </xf>
    <xf numFmtId="0" fontId="22" fillId="0" borderId="0" xfId="0" applyFont="1" applyBorder="1" applyAlignment="1">
      <alignment horizontal="right"/>
    </xf>
    <xf numFmtId="0" fontId="21" fillId="0" borderId="0" xfId="0" applyFont="1"/>
    <xf numFmtId="0" fontId="21" fillId="0" borderId="0" xfId="0" applyFont="1" applyBorder="1" applyAlignment="1">
      <alignment horizontal="center"/>
    </xf>
    <xf numFmtId="0" fontId="21" fillId="0" borderId="0" xfId="0" applyFont="1" applyBorder="1" applyAlignment="1">
      <alignment horizontal="right"/>
    </xf>
    <xf numFmtId="0" fontId="21" fillId="0" borderId="0" xfId="28" applyNumberFormat="1" applyFont="1" applyBorder="1" applyAlignment="1">
      <alignment horizontal="right"/>
    </xf>
    <xf numFmtId="0" fontId="22" fillId="0" borderId="0" xfId="0" applyFont="1" applyAlignment="1">
      <alignment horizontal="left"/>
    </xf>
    <xf numFmtId="0" fontId="22" fillId="0" borderId="13" xfId="0" applyFont="1" applyBorder="1" applyAlignment="1">
      <alignment horizontal="center"/>
    </xf>
    <xf numFmtId="0" fontId="22" fillId="0" borderId="13" xfId="0" applyFont="1" applyBorder="1" applyAlignment="1">
      <alignment horizontal="right"/>
    </xf>
    <xf numFmtId="0" fontId="22" fillId="0" borderId="0" xfId="0" applyFont="1" applyBorder="1"/>
    <xf numFmtId="0" fontId="22" fillId="0" borderId="0" xfId="0" applyFont="1" applyAlignment="1">
      <alignment horizontal="center"/>
    </xf>
    <xf numFmtId="0" fontId="22" fillId="0" borderId="14" xfId="0" applyFont="1" applyBorder="1" applyAlignment="1">
      <alignment horizontal="right"/>
    </xf>
    <xf numFmtId="0" fontId="21" fillId="0" borderId="14" xfId="0" applyFont="1" applyBorder="1" applyAlignment="1">
      <alignment horizontal="center"/>
    </xf>
    <xf numFmtId="0" fontId="29" fillId="0" borderId="15" xfId="43" applyFont="1" applyBorder="1" applyAlignment="1" applyProtection="1">
      <alignment horizontal="center" vertical="center" wrapText="1"/>
    </xf>
    <xf numFmtId="0" fontId="21" fillId="0" borderId="14" xfId="0" applyFont="1" applyBorder="1" applyAlignment="1">
      <alignment horizontal="right"/>
    </xf>
    <xf numFmtId="0" fontId="21" fillId="0" borderId="15" xfId="43" applyFont="1" applyBorder="1" applyAlignment="1" applyProtection="1">
      <alignment horizontal="center" vertical="center" wrapText="1"/>
    </xf>
    <xf numFmtId="0" fontId="29" fillId="0" borderId="15" xfId="43" applyFont="1" applyBorder="1" applyAlignment="1">
      <alignment horizontal="center" vertical="center" wrapText="1"/>
    </xf>
    <xf numFmtId="0" fontId="29" fillId="0" borderId="16" xfId="43" applyFont="1" applyBorder="1" applyAlignment="1" applyProtection="1">
      <alignment horizontal="center" vertical="center" wrapText="1"/>
    </xf>
    <xf numFmtId="0" fontId="22" fillId="0" borderId="0" xfId="43" applyFont="1" applyFill="1"/>
    <xf numFmtId="0" fontId="28" fillId="0" borderId="0" xfId="0" applyFont="1" applyFill="1" applyAlignment="1">
      <alignment horizontal="center" wrapText="1"/>
    </xf>
    <xf numFmtId="0" fontId="22" fillId="0" borderId="0" xfId="0" applyFont="1" applyFill="1" applyAlignment="1">
      <alignment horizontal="center" wrapText="1"/>
    </xf>
    <xf numFmtId="0" fontId="22" fillId="0" borderId="18" xfId="0" applyFont="1" applyFill="1" applyBorder="1" applyAlignment="1">
      <alignment horizontal="center" wrapText="1"/>
    </xf>
    <xf numFmtId="0" fontId="22" fillId="0" borderId="17" xfId="0" applyFont="1" applyFill="1" applyBorder="1" applyAlignment="1">
      <alignment horizontal="center" vertical="top" wrapText="1"/>
    </xf>
    <xf numFmtId="0" fontId="22" fillId="0" borderId="15" xfId="0" applyFont="1" applyFill="1" applyBorder="1" applyAlignment="1" applyProtection="1">
      <alignment horizontal="center" vertical="top" wrapText="1"/>
    </xf>
    <xf numFmtId="0" fontId="22" fillId="0" borderId="15" xfId="0" applyFont="1" applyFill="1" applyBorder="1" applyAlignment="1" applyProtection="1">
      <alignment horizontal="left" wrapText="1"/>
    </xf>
    <xf numFmtId="0" fontId="22" fillId="0" borderId="15" xfId="0" applyFont="1" applyFill="1" applyBorder="1" applyAlignment="1" applyProtection="1">
      <alignment horizontal="center" wrapText="1"/>
    </xf>
    <xf numFmtId="0" fontId="22" fillId="0" borderId="16" xfId="0" applyFont="1" applyFill="1" applyBorder="1" applyAlignment="1" applyProtection="1">
      <alignment horizontal="center" wrapText="1"/>
    </xf>
    <xf numFmtId="0" fontId="22" fillId="0" borderId="21" xfId="0" applyFont="1" applyFill="1" applyBorder="1" applyAlignment="1">
      <alignment horizontal="center" vertical="top" wrapText="1"/>
    </xf>
    <xf numFmtId="0" fontId="22" fillId="0" borderId="22" xfId="0" applyFont="1" applyFill="1" applyBorder="1" applyAlignment="1" applyProtection="1">
      <alignment horizontal="center" vertical="top" wrapText="1"/>
    </xf>
    <xf numFmtId="0" fontId="22" fillId="0" borderId="22" xfId="0" applyFont="1" applyFill="1" applyBorder="1" applyAlignment="1" applyProtection="1">
      <alignment horizontal="left" vertical="top" wrapText="1"/>
    </xf>
    <xf numFmtId="0" fontId="22" fillId="0" borderId="22" xfId="0" applyFont="1" applyFill="1" applyBorder="1" applyAlignment="1" applyProtection="1">
      <alignment horizontal="center" wrapText="1"/>
    </xf>
    <xf numFmtId="0" fontId="22" fillId="0" borderId="23" xfId="0" applyFont="1" applyFill="1" applyBorder="1" applyAlignment="1" applyProtection="1">
      <alignment horizontal="center" wrapText="1"/>
    </xf>
    <xf numFmtId="0" fontId="24" fillId="0" borderId="22" xfId="0" applyFont="1" applyFill="1" applyBorder="1" applyAlignment="1" applyProtection="1">
      <alignment horizontal="center" wrapText="1"/>
    </xf>
    <xf numFmtId="0" fontId="22" fillId="24" borderId="0" xfId="59" applyFont="1" applyFill="1" applyProtection="1"/>
    <xf numFmtId="0" fontId="22" fillId="0" borderId="22" xfId="0" applyNumberFormat="1" applyFont="1" applyFill="1" applyBorder="1" applyAlignment="1" applyProtection="1">
      <alignment horizontal="center" wrapText="1"/>
    </xf>
    <xf numFmtId="0" fontId="22" fillId="0" borderId="23" xfId="0" applyNumberFormat="1" applyFont="1" applyFill="1" applyBorder="1" applyAlignment="1" applyProtection="1">
      <alignment horizontal="center" wrapText="1"/>
    </xf>
    <xf numFmtId="0" fontId="22" fillId="0" borderId="23" xfId="0" applyNumberFormat="1" applyFont="1" applyFill="1" applyBorder="1" applyAlignment="1">
      <alignment horizontal="center" wrapText="1"/>
    </xf>
    <xf numFmtId="0" fontId="22" fillId="0" borderId="22" xfId="0" applyFont="1" applyFill="1" applyBorder="1" applyAlignment="1" applyProtection="1">
      <alignment horizontal="justify" vertical="top" wrapText="1"/>
    </xf>
    <xf numFmtId="0" fontId="22" fillId="0" borderId="22" xfId="0" applyNumberFormat="1" applyFont="1" applyFill="1" applyBorder="1" applyAlignment="1">
      <alignment wrapText="1"/>
    </xf>
    <xf numFmtId="0" fontId="22" fillId="0" borderId="22" xfId="28" applyNumberFormat="1" applyFont="1" applyFill="1" applyBorder="1" applyAlignment="1">
      <alignment wrapText="1"/>
    </xf>
    <xf numFmtId="0" fontId="22" fillId="0" borderId="23" xfId="0" applyFont="1" applyFill="1" applyBorder="1" applyAlignment="1">
      <alignment horizontal="center" wrapText="1"/>
    </xf>
    <xf numFmtId="0" fontId="22" fillId="0" borderId="22" xfId="0" applyFont="1" applyFill="1" applyBorder="1" applyAlignment="1">
      <alignment horizontal="center" vertical="top" wrapText="1"/>
    </xf>
    <xf numFmtId="0" fontId="21" fillId="0" borderId="22" xfId="0" applyFont="1" applyFill="1" applyBorder="1" applyAlignment="1" applyProtection="1">
      <alignment horizontal="left" vertical="top" wrapText="1"/>
    </xf>
    <xf numFmtId="0" fontId="22" fillId="0" borderId="22" xfId="0" applyFont="1" applyFill="1" applyBorder="1" applyAlignment="1">
      <alignment horizontal="center" wrapText="1"/>
    </xf>
    <xf numFmtId="0" fontId="21" fillId="0" borderId="22" xfId="0" applyFont="1" applyFill="1" applyBorder="1" applyAlignment="1">
      <alignment wrapText="1"/>
    </xf>
    <xf numFmtId="0" fontId="22" fillId="0" borderId="23" xfId="0" applyFont="1" applyFill="1" applyBorder="1" applyAlignment="1">
      <alignment wrapText="1"/>
    </xf>
    <xf numFmtId="0" fontId="23" fillId="0" borderId="22" xfId="0" applyFont="1" applyFill="1" applyBorder="1" applyAlignment="1" applyProtection="1">
      <alignment horizontal="left" vertical="top" wrapText="1"/>
    </xf>
    <xf numFmtId="0" fontId="24" fillId="0" borderId="22" xfId="0" applyFont="1" applyFill="1" applyBorder="1" applyAlignment="1">
      <alignment horizontal="center" wrapText="1"/>
    </xf>
    <xf numFmtId="0" fontId="23" fillId="0" borderId="22" xfId="0" applyFont="1" applyFill="1" applyBorder="1" applyAlignment="1">
      <alignment wrapText="1"/>
    </xf>
    <xf numFmtId="0" fontId="22" fillId="0" borderId="21" xfId="0" applyFont="1" applyFill="1" applyBorder="1" applyAlignment="1">
      <alignment horizontal="center" wrapText="1"/>
    </xf>
    <xf numFmtId="0" fontId="22" fillId="0" borderId="22" xfId="0" applyFont="1" applyFill="1" applyBorder="1" applyAlignment="1">
      <alignment vertical="top" wrapText="1"/>
    </xf>
    <xf numFmtId="0" fontId="21" fillId="0" borderId="22" xfId="0" applyFont="1" applyFill="1" applyBorder="1" applyAlignment="1">
      <alignment vertical="top" wrapText="1"/>
    </xf>
    <xf numFmtId="1" fontId="21" fillId="0" borderId="22" xfId="28" applyNumberFormat="1" applyFont="1" applyFill="1" applyBorder="1" applyAlignment="1">
      <alignment wrapText="1"/>
    </xf>
    <xf numFmtId="0" fontId="22" fillId="0" borderId="19" xfId="0" applyFont="1" applyFill="1" applyBorder="1" applyAlignment="1">
      <alignment vertical="top" wrapText="1"/>
    </xf>
    <xf numFmtId="0" fontId="21" fillId="0" borderId="19" xfId="0" applyFont="1" applyFill="1" applyBorder="1" applyAlignment="1">
      <alignment vertical="top" wrapText="1"/>
    </xf>
    <xf numFmtId="0" fontId="22" fillId="0" borderId="19" xfId="0" applyFont="1" applyFill="1" applyBorder="1" applyAlignment="1">
      <alignment horizontal="center" wrapText="1"/>
    </xf>
    <xf numFmtId="0" fontId="22" fillId="0" borderId="20" xfId="0" applyFont="1" applyFill="1" applyBorder="1" applyAlignment="1">
      <alignment wrapText="1"/>
    </xf>
    <xf numFmtId="0" fontId="22" fillId="0" borderId="0" xfId="0" applyFont="1" applyFill="1" applyAlignment="1">
      <alignment vertical="top" wrapText="1"/>
    </xf>
    <xf numFmtId="0" fontId="30" fillId="0" borderId="0" xfId="0" applyFont="1"/>
    <xf numFmtId="0" fontId="30" fillId="0" borderId="0" xfId="0" applyFont="1" applyAlignment="1">
      <alignment horizontal="center" vertical="top"/>
    </xf>
    <xf numFmtId="0" fontId="30" fillId="0" borderId="0" xfId="0" applyFont="1" applyAlignment="1">
      <alignment horizontal="center"/>
    </xf>
    <xf numFmtId="0" fontId="31" fillId="0" borderId="24" xfId="0" applyFont="1" applyBorder="1" applyAlignment="1">
      <alignment horizontal="center" vertical="top"/>
    </xf>
    <xf numFmtId="0" fontId="31" fillId="0" borderId="24" xfId="0" applyFont="1" applyBorder="1"/>
    <xf numFmtId="0" fontId="27" fillId="0" borderId="24" xfId="0" applyFont="1" applyBorder="1" applyAlignment="1">
      <alignment horizontal="right"/>
    </xf>
    <xf numFmtId="2" fontId="30" fillId="0" borderId="15" xfId="0" applyNumberFormat="1" applyFont="1" applyBorder="1"/>
    <xf numFmtId="0" fontId="30" fillId="0" borderId="22" xfId="0" applyFont="1" applyFill="1" applyBorder="1" applyAlignment="1" applyProtection="1">
      <alignment horizontal="left" vertical="top" wrapText="1"/>
    </xf>
    <xf numFmtId="2" fontId="30" fillId="0" borderId="22" xfId="0" applyNumberFormat="1" applyFont="1" applyBorder="1"/>
    <xf numFmtId="0" fontId="31" fillId="0" borderId="0" xfId="0" applyFont="1"/>
    <xf numFmtId="2" fontId="30" fillId="0" borderId="19" xfId="0" applyNumberFormat="1" applyFont="1" applyBorder="1"/>
    <xf numFmtId="2" fontId="30" fillId="0" borderId="15" xfId="0" applyNumberFormat="1" applyFont="1" applyBorder="1" applyAlignment="1">
      <alignment wrapText="1"/>
    </xf>
    <xf numFmtId="2" fontId="30" fillId="0" borderId="22" xfId="0" applyNumberFormat="1" applyFont="1" applyBorder="1" applyAlignment="1">
      <alignment wrapText="1"/>
    </xf>
    <xf numFmtId="0" fontId="30" fillId="0" borderId="24" xfId="0" applyFont="1" applyBorder="1" applyAlignment="1">
      <alignment horizontal="center" vertical="top"/>
    </xf>
    <xf numFmtId="0" fontId="31" fillId="0" borderId="24" xfId="0" applyFont="1" applyBorder="1" applyAlignment="1" applyProtection="1">
      <alignment horizontal="left" vertical="top" wrapText="1"/>
    </xf>
    <xf numFmtId="2" fontId="31" fillId="0" borderId="24" xfId="0" applyNumberFormat="1" applyFont="1" applyBorder="1" applyAlignment="1">
      <alignment horizontal="right"/>
    </xf>
    <xf numFmtId="0" fontId="30" fillId="0" borderId="0" xfId="0" applyFont="1" applyBorder="1" applyAlignment="1" applyProtection="1">
      <alignment horizontal="left" vertical="top" wrapText="1"/>
    </xf>
    <xf numFmtId="2" fontId="30" fillId="0" borderId="0" xfId="0" applyNumberFormat="1" applyFont="1" applyBorder="1" applyAlignment="1">
      <alignment horizontal="right"/>
    </xf>
    <xf numFmtId="0" fontId="22" fillId="0" borderId="28" xfId="0" applyFont="1" applyFill="1" applyBorder="1" applyAlignment="1" applyProtection="1">
      <alignment horizontal="left" vertical="center" wrapText="1"/>
    </xf>
    <xf numFmtId="0" fontId="22" fillId="0" borderId="28" xfId="0" applyFont="1" applyFill="1" applyBorder="1" applyAlignment="1" applyProtection="1">
      <alignment horizontal="left" vertical="top" wrapText="1"/>
    </xf>
    <xf numFmtId="0" fontId="22" fillId="0" borderId="29" xfId="0" applyFont="1" applyFill="1" applyBorder="1" applyAlignment="1" applyProtection="1">
      <alignment horizontal="left" vertical="top" wrapText="1"/>
    </xf>
    <xf numFmtId="0" fontId="22" fillId="0" borderId="0" xfId="40" applyFont="1" applyFill="1"/>
    <xf numFmtId="0" fontId="21" fillId="0" borderId="0" xfId="59" applyNumberFormat="1" applyFont="1" applyFill="1" applyAlignment="1" applyProtection="1">
      <alignment horizontal="center"/>
    </xf>
    <xf numFmtId="0" fontId="21" fillId="0" borderId="0" xfId="0" applyNumberFormat="1" applyFont="1" applyBorder="1" applyAlignment="1">
      <alignment horizontal="right"/>
    </xf>
    <xf numFmtId="0" fontId="22" fillId="0" borderId="0" xfId="40" applyNumberFormat="1" applyFont="1" applyFill="1"/>
    <xf numFmtId="164" fontId="22" fillId="0" borderId="13" xfId="28" applyNumberFormat="1" applyFont="1" applyFill="1" applyBorder="1" applyAlignment="1" applyProtection="1">
      <alignment horizontal="right" wrapText="1"/>
    </xf>
    <xf numFmtId="0" fontId="21" fillId="0" borderId="0" xfId="60" applyFont="1" applyFill="1" applyAlignment="1" applyProtection="1">
      <alignment horizontal="center"/>
    </xf>
    <xf numFmtId="0" fontId="22" fillId="0" borderId="0" xfId="41" applyFont="1" applyFill="1" applyBorder="1" applyAlignment="1">
      <alignment vertical="top" wrapText="1"/>
    </xf>
    <xf numFmtId="0" fontId="22" fillId="0" borderId="0" xfId="41" applyFont="1" applyFill="1" applyBorder="1" applyAlignment="1">
      <alignment horizontal="right" vertical="top" wrapText="1"/>
    </xf>
    <xf numFmtId="0" fontId="22" fillId="0" borderId="0" xfId="41" applyFont="1" applyFill="1" applyBorder="1" applyAlignment="1" applyProtection="1">
      <alignment horizontal="left"/>
    </xf>
    <xf numFmtId="0" fontId="22" fillId="0" borderId="0" xfId="41" applyNumberFormat="1" applyFont="1" applyFill="1" applyBorder="1"/>
    <xf numFmtId="0" fontId="22" fillId="0" borderId="0" xfId="41" applyFont="1" applyFill="1" applyBorder="1"/>
    <xf numFmtId="0" fontId="22" fillId="0" borderId="0" xfId="41" applyFont="1" applyFill="1"/>
    <xf numFmtId="0" fontId="21" fillId="0" borderId="0" xfId="41" applyFont="1" applyFill="1" applyBorder="1" applyAlignment="1" applyProtection="1">
      <alignment horizontal="center"/>
    </xf>
    <xf numFmtId="0" fontId="21" fillId="0" borderId="0" xfId="41" applyNumberFormat="1" applyFont="1" applyFill="1" applyBorder="1" applyAlignment="1" applyProtection="1">
      <alignment horizontal="center"/>
    </xf>
    <xf numFmtId="0" fontId="21" fillId="0" borderId="0" xfId="41" applyFont="1" applyFill="1" applyBorder="1" applyAlignment="1" applyProtection="1">
      <alignment horizontal="right"/>
    </xf>
    <xf numFmtId="0" fontId="22" fillId="0" borderId="0" xfId="41" applyFont="1" applyFill="1" applyBorder="1" applyAlignment="1" applyProtection="1">
      <alignment horizontal="justify" vertical="justify"/>
    </xf>
    <xf numFmtId="0" fontId="22" fillId="0" borderId="0" xfId="41" applyFont="1" applyFill="1" applyBorder="1" applyAlignment="1">
      <alignment horizontal="left" vertical="top" wrapText="1"/>
    </xf>
    <xf numFmtId="0" fontId="21" fillId="0" borderId="0" xfId="45" applyFont="1" applyFill="1" applyBorder="1" applyAlignment="1" applyProtection="1">
      <alignment horizontal="center"/>
    </xf>
    <xf numFmtId="0" fontId="21" fillId="0" borderId="0" xfId="60" applyNumberFormat="1" applyFont="1" applyFill="1" applyAlignment="1" applyProtection="1">
      <alignment horizontal="center"/>
    </xf>
    <xf numFmtId="0" fontId="21" fillId="0" borderId="0" xfId="62" applyFont="1" applyFill="1" applyAlignment="1" applyProtection="1">
      <alignment horizontal="center"/>
    </xf>
    <xf numFmtId="0" fontId="22" fillId="0" borderId="0" xfId="85" applyFont="1" applyFill="1" applyBorder="1" applyAlignment="1" applyProtection="1">
      <alignment vertical="top" wrapText="1"/>
    </xf>
    <xf numFmtId="0" fontId="22" fillId="0" borderId="0" xfId="85" applyFont="1" applyFill="1" applyBorder="1" applyAlignment="1" applyProtection="1">
      <alignment horizontal="right" vertical="top" wrapText="1"/>
    </xf>
    <xf numFmtId="0" fontId="22" fillId="0" borderId="0" xfId="70" applyFont="1" applyFill="1" applyBorder="1" applyProtection="1"/>
    <xf numFmtId="0" fontId="22" fillId="0" borderId="0" xfId="70" applyNumberFormat="1" applyFont="1" applyFill="1" applyBorder="1" applyAlignment="1" applyProtection="1">
      <alignment horizontal="right"/>
    </xf>
    <xf numFmtId="0" fontId="22" fillId="0" borderId="0" xfId="85" applyFont="1" applyFill="1" applyProtection="1"/>
    <xf numFmtId="0" fontId="22" fillId="0" borderId="0" xfId="41" applyFont="1" applyFill="1" applyAlignment="1">
      <alignment vertical="top" wrapText="1"/>
    </xf>
    <xf numFmtId="0" fontId="22" fillId="0" borderId="0" xfId="41" applyFont="1" applyFill="1" applyAlignment="1">
      <alignment horizontal="right" vertical="top" wrapText="1"/>
    </xf>
    <xf numFmtId="0" fontId="21" fillId="0" borderId="0" xfId="41" applyFont="1" applyFill="1" applyAlignment="1" applyProtection="1">
      <alignment horizontal="left"/>
    </xf>
    <xf numFmtId="0" fontId="22" fillId="0" borderId="0" xfId="41" applyNumberFormat="1" applyFont="1" applyFill="1"/>
    <xf numFmtId="0" fontId="21" fillId="0" borderId="0" xfId="41" applyFont="1" applyFill="1" applyAlignment="1">
      <alignment horizontal="right" vertical="top" wrapText="1"/>
    </xf>
    <xf numFmtId="0" fontId="21" fillId="0" borderId="0" xfId="41" applyFont="1" applyFill="1" applyAlignment="1" applyProtection="1">
      <alignment horizontal="left" vertical="top" wrapText="1"/>
    </xf>
    <xf numFmtId="0" fontId="22" fillId="0" borderId="0" xfId="41" applyNumberFormat="1" applyFont="1" applyFill="1" applyAlignment="1">
      <alignment horizontal="right"/>
    </xf>
    <xf numFmtId="172" fontId="22" fillId="0" borderId="0" xfId="41" applyNumberFormat="1" applyFont="1" applyFill="1" applyAlignment="1">
      <alignment horizontal="right" vertical="top" wrapText="1"/>
    </xf>
    <xf numFmtId="0" fontId="22" fillId="0" borderId="0" xfId="41" applyNumberFormat="1" applyFont="1" applyFill="1" applyAlignment="1">
      <alignment horizontal="right" wrapText="1"/>
    </xf>
    <xf numFmtId="0" fontId="22" fillId="0" borderId="13" xfId="41" applyNumberFormat="1" applyFont="1" applyFill="1" applyBorder="1" applyAlignment="1">
      <alignment horizontal="right"/>
    </xf>
    <xf numFmtId="0" fontId="22" fillId="0" borderId="0" xfId="41" applyFont="1" applyFill="1" applyBorder="1" applyAlignment="1" applyProtection="1">
      <alignment horizontal="left" vertical="top" wrapText="1"/>
    </xf>
    <xf numFmtId="0" fontId="22" fillId="0" borderId="0" xfId="41" applyNumberFormat="1" applyFont="1" applyFill="1" applyBorder="1" applyAlignment="1">
      <alignment horizontal="right"/>
    </xf>
    <xf numFmtId="0" fontId="22" fillId="0" borderId="11" xfId="41" applyFont="1" applyFill="1" applyBorder="1" applyAlignment="1">
      <alignment vertical="top" wrapText="1"/>
    </xf>
    <xf numFmtId="172" fontId="22" fillId="0" borderId="11" xfId="41" applyNumberFormat="1" applyFont="1" applyFill="1" applyBorder="1" applyAlignment="1">
      <alignment horizontal="right" vertical="top" wrapText="1"/>
    </xf>
    <xf numFmtId="0" fontId="22" fillId="0" borderId="11" xfId="41" applyFont="1" applyFill="1" applyBorder="1" applyAlignment="1" applyProtection="1">
      <alignment horizontal="left" vertical="top" wrapText="1"/>
    </xf>
    <xf numFmtId="0" fontId="22" fillId="0" borderId="11" xfId="41" applyNumberFormat="1" applyFont="1" applyFill="1" applyBorder="1" applyAlignment="1" applyProtection="1">
      <alignment horizontal="right" wrapText="1"/>
    </xf>
    <xf numFmtId="0" fontId="22" fillId="0" borderId="10" xfId="41" applyFont="1" applyFill="1" applyBorder="1" applyAlignment="1">
      <alignment vertical="top" wrapText="1"/>
    </xf>
    <xf numFmtId="172" fontId="22" fillId="0" borderId="0" xfId="41" applyNumberFormat="1" applyFont="1" applyFill="1" applyBorder="1" applyAlignment="1">
      <alignment horizontal="right" vertical="top" wrapText="1"/>
    </xf>
    <xf numFmtId="0" fontId="22" fillId="0" borderId="0" xfId="41" applyNumberFormat="1" applyFont="1" applyFill="1" applyBorder="1" applyAlignment="1" applyProtection="1">
      <alignment horizontal="right" wrapText="1"/>
    </xf>
    <xf numFmtId="0" fontId="22" fillId="0" borderId="0" xfId="85" applyFont="1" applyFill="1" applyBorder="1" applyAlignment="1" applyProtection="1">
      <alignment horizontal="left" vertical="top" wrapText="1"/>
    </xf>
    <xf numFmtId="0" fontId="22" fillId="0" borderId="11" xfId="41" applyNumberFormat="1" applyFont="1" applyFill="1" applyBorder="1" applyAlignment="1" applyProtection="1">
      <alignment horizontal="right"/>
    </xf>
    <xf numFmtId="0" fontId="22" fillId="0" borderId="0" xfId="41" applyNumberFormat="1" applyFont="1" applyFill="1" applyBorder="1" applyAlignment="1" applyProtection="1">
      <alignment horizontal="right"/>
    </xf>
    <xf numFmtId="0" fontId="22" fillId="0" borderId="0" xfId="41" applyNumberFormat="1" applyFont="1" applyFill="1" applyAlignment="1" applyProtection="1">
      <alignment horizontal="right" wrapText="1"/>
    </xf>
    <xf numFmtId="0" fontId="22" fillId="0" borderId="13" xfId="41" applyNumberFormat="1" applyFont="1" applyFill="1" applyBorder="1" applyAlignment="1" applyProtection="1">
      <alignment horizontal="right"/>
    </xf>
    <xf numFmtId="173" fontId="21" fillId="0" borderId="11" xfId="41" applyNumberFormat="1" applyFont="1" applyFill="1" applyBorder="1" applyAlignment="1">
      <alignment horizontal="right" vertical="top" wrapText="1"/>
    </xf>
    <xf numFmtId="0" fontId="21" fillId="0" borderId="11" xfId="41" applyFont="1" applyFill="1" applyBorder="1" applyAlignment="1" applyProtection="1">
      <alignment horizontal="left" vertical="top" wrapText="1"/>
    </xf>
    <xf numFmtId="0" fontId="22" fillId="0" borderId="0" xfId="41" applyNumberFormat="1" applyFont="1" applyFill="1" applyAlignment="1" applyProtection="1">
      <alignment horizontal="right"/>
    </xf>
    <xf numFmtId="173" fontId="21" fillId="0" borderId="0" xfId="41" applyNumberFormat="1" applyFont="1" applyFill="1" applyBorder="1" applyAlignment="1">
      <alignment horizontal="right" vertical="top" wrapText="1"/>
    </xf>
    <xf numFmtId="0" fontId="21" fillId="0" borderId="0" xfId="41" applyFont="1" applyFill="1" applyBorder="1" applyAlignment="1" applyProtection="1">
      <alignment horizontal="left" vertical="top" wrapText="1"/>
    </xf>
    <xf numFmtId="0" fontId="21" fillId="0" borderId="0" xfId="41" applyFont="1" applyFill="1" applyBorder="1" applyAlignment="1">
      <alignment horizontal="right" vertical="top" wrapText="1"/>
    </xf>
    <xf numFmtId="180" fontId="21" fillId="0" borderId="0" xfId="41" applyNumberFormat="1" applyFont="1" applyFill="1" applyBorder="1" applyAlignment="1">
      <alignment horizontal="right" vertical="top" wrapText="1"/>
    </xf>
    <xf numFmtId="49" fontId="22" fillId="0" borderId="0" xfId="41" applyNumberFormat="1" applyFont="1" applyFill="1" applyBorder="1" applyAlignment="1">
      <alignment horizontal="right" vertical="top" wrapText="1"/>
    </xf>
    <xf numFmtId="180" fontId="22" fillId="0" borderId="0" xfId="41" applyNumberFormat="1" applyFont="1" applyFill="1" applyBorder="1" applyAlignment="1">
      <alignment horizontal="right" vertical="top" wrapText="1"/>
    </xf>
    <xf numFmtId="0" fontId="22" fillId="0" borderId="0" xfId="41" applyNumberFormat="1" applyFont="1" applyFill="1" applyBorder="1" applyAlignment="1">
      <alignment horizontal="right" wrapText="1"/>
    </xf>
    <xf numFmtId="168" fontId="22" fillId="0" borderId="0" xfId="41" applyNumberFormat="1" applyFont="1" applyFill="1" applyBorder="1" applyAlignment="1">
      <alignment horizontal="right" vertical="top" wrapText="1"/>
    </xf>
    <xf numFmtId="0" fontId="21" fillId="0" borderId="0" xfId="42" applyNumberFormat="1" applyFont="1" applyFill="1" applyBorder="1" applyAlignment="1" applyProtection="1">
      <alignment horizontal="center"/>
    </xf>
    <xf numFmtId="184" fontId="22" fillId="0" borderId="0" xfId="41" applyNumberFormat="1" applyFont="1" applyFill="1" applyBorder="1" applyAlignment="1">
      <alignment horizontal="right" vertical="top" wrapText="1"/>
    </xf>
    <xf numFmtId="0" fontId="22" fillId="0" borderId="10" xfId="41" applyNumberFormat="1" applyFont="1" applyFill="1" applyBorder="1" applyAlignment="1" applyProtection="1">
      <alignment horizontal="right"/>
    </xf>
    <xf numFmtId="190" fontId="22" fillId="0" borderId="0" xfId="41" applyNumberFormat="1" applyFont="1" applyFill="1" applyBorder="1" applyAlignment="1">
      <alignment horizontal="right" vertical="top" wrapText="1"/>
    </xf>
    <xf numFmtId="180" fontId="21" fillId="0" borderId="0" xfId="41" applyNumberFormat="1" applyFont="1" applyFill="1" applyAlignment="1">
      <alignment horizontal="right" vertical="top" wrapText="1"/>
    </xf>
    <xf numFmtId="171" fontId="22" fillId="0" borderId="0" xfId="41" applyNumberFormat="1" applyFont="1" applyFill="1" applyBorder="1" applyAlignment="1">
      <alignment horizontal="right" vertical="top" wrapText="1"/>
    </xf>
    <xf numFmtId="0" fontId="22" fillId="0" borderId="11" xfId="41" applyFont="1" applyFill="1" applyBorder="1" applyAlignment="1">
      <alignment horizontal="right" vertical="top" wrapText="1"/>
    </xf>
    <xf numFmtId="1" fontId="22" fillId="0" borderId="0" xfId="41" applyNumberFormat="1" applyFont="1" applyFill="1" applyBorder="1" applyAlignment="1">
      <alignment horizontal="right" vertical="top" wrapText="1"/>
    </xf>
    <xf numFmtId="0" fontId="22" fillId="0" borderId="11" xfId="41" applyNumberFormat="1" applyFont="1" applyFill="1" applyBorder="1" applyAlignment="1">
      <alignment horizontal="right" wrapText="1"/>
    </xf>
    <xf numFmtId="0" fontId="21" fillId="0" borderId="0" xfId="41" applyNumberFormat="1" applyFont="1" applyFill="1" applyBorder="1" applyAlignment="1" applyProtection="1">
      <alignment horizontal="right"/>
    </xf>
    <xf numFmtId="191" fontId="22" fillId="0" borderId="0" xfId="41" applyNumberFormat="1" applyFont="1" applyFill="1" applyBorder="1" applyAlignment="1">
      <alignment horizontal="right" vertical="top" wrapText="1"/>
    </xf>
    <xf numFmtId="180" fontId="21" fillId="0" borderId="11" xfId="41" applyNumberFormat="1" applyFont="1" applyFill="1" applyBorder="1" applyAlignment="1">
      <alignment horizontal="right" vertical="top" wrapText="1"/>
    </xf>
    <xf numFmtId="0" fontId="22" fillId="0" borderId="13" xfId="28" applyNumberFormat="1" applyFont="1" applyFill="1" applyBorder="1" applyAlignment="1" applyProtection="1">
      <alignment horizontal="right"/>
    </xf>
    <xf numFmtId="180" fontId="21" fillId="0" borderId="10" xfId="41" applyNumberFormat="1" applyFont="1" applyFill="1" applyBorder="1" applyAlignment="1">
      <alignment horizontal="right" vertical="top" wrapText="1"/>
    </xf>
    <xf numFmtId="0" fontId="21" fillId="0" borderId="10" xfId="41" applyFont="1" applyFill="1" applyBorder="1" applyAlignment="1" applyProtection="1">
      <alignment horizontal="left" vertical="top" wrapText="1"/>
    </xf>
    <xf numFmtId="0" fontId="22" fillId="0" borderId="10" xfId="41" applyNumberFormat="1" applyFont="1" applyFill="1" applyBorder="1" applyAlignment="1">
      <alignment horizontal="right"/>
    </xf>
    <xf numFmtId="170" fontId="22" fillId="0" borderId="0" xfId="41" applyNumberFormat="1" applyFont="1" applyFill="1" applyBorder="1" applyAlignment="1">
      <alignment horizontal="right" vertical="top" wrapText="1"/>
    </xf>
    <xf numFmtId="0" fontId="22" fillId="0" borderId="13" xfId="41" applyFont="1" applyFill="1" applyBorder="1" applyAlignment="1">
      <alignment vertical="top" wrapText="1"/>
    </xf>
    <xf numFmtId="0" fontId="22" fillId="0" borderId="13" xfId="41" applyFont="1" applyFill="1" applyBorder="1" applyAlignment="1">
      <alignment horizontal="right" vertical="top" wrapText="1"/>
    </xf>
    <xf numFmtId="0" fontId="21" fillId="0" borderId="13" xfId="41" applyFont="1" applyFill="1" applyBorder="1" applyAlignment="1" applyProtection="1">
      <alignment horizontal="left" vertical="top" wrapText="1"/>
    </xf>
    <xf numFmtId="0" fontId="22" fillId="0" borderId="0" xfId="28" applyNumberFormat="1" applyFont="1" applyFill="1" applyBorder="1" applyAlignment="1" applyProtection="1">
      <alignment horizontal="left"/>
    </xf>
    <xf numFmtId="0" fontId="21" fillId="0" borderId="0" xfId="41" applyFont="1" applyFill="1" applyBorder="1" applyAlignment="1">
      <alignment vertical="top" wrapText="1"/>
    </xf>
    <xf numFmtId="0" fontId="21" fillId="0" borderId="0" xfId="60" applyFont="1" applyFill="1" applyBorder="1"/>
    <xf numFmtId="0" fontId="22" fillId="0" borderId="0" xfId="41" applyFont="1" applyFill="1" applyBorder="1" applyAlignment="1" applyProtection="1">
      <alignment horizontal="left" vertical="justify"/>
    </xf>
    <xf numFmtId="0" fontId="22" fillId="0" borderId="11" xfId="41" applyNumberFormat="1" applyFont="1" applyFill="1" applyBorder="1"/>
    <xf numFmtId="166" fontId="21" fillId="0" borderId="0" xfId="112" applyNumberFormat="1" applyFont="1" applyFill="1" applyBorder="1" applyAlignment="1" applyProtection="1">
      <alignment horizontal="center"/>
    </xf>
    <xf numFmtId="0" fontId="21" fillId="0" borderId="11" xfId="41" applyFont="1" applyFill="1" applyBorder="1" applyAlignment="1">
      <alignment horizontal="right" vertical="top" wrapText="1"/>
    </xf>
    <xf numFmtId="0" fontId="21" fillId="0" borderId="11" xfId="41" applyNumberFormat="1" applyFont="1" applyFill="1" applyBorder="1" applyAlignment="1" applyProtection="1">
      <alignment horizontal="left" vertical="top" wrapText="1"/>
    </xf>
    <xf numFmtId="0" fontId="21" fillId="0" borderId="0" xfId="41" applyNumberFormat="1" applyFont="1" applyFill="1" applyBorder="1" applyAlignment="1" applyProtection="1">
      <alignment horizontal="left" vertical="top" wrapText="1"/>
    </xf>
    <xf numFmtId="0" fontId="22" fillId="0" borderId="0" xfId="41" applyFont="1" applyFill="1" applyAlignment="1"/>
    <xf numFmtId="0" fontId="22" fillId="0" borderId="0" xfId="41" applyFont="1" applyFill="1" applyBorder="1" applyAlignment="1">
      <alignment vertical="top"/>
    </xf>
    <xf numFmtId="0" fontId="22" fillId="0" borderId="0" xfId="41" applyFont="1" applyFill="1" applyBorder="1" applyAlignment="1" applyProtection="1">
      <alignment horizontal="center"/>
    </xf>
    <xf numFmtId="0" fontId="22" fillId="0" borderId="0" xfId="85" applyFont="1" applyFill="1" applyAlignment="1" applyProtection="1"/>
    <xf numFmtId="0" fontId="22" fillId="0" borderId="0" xfId="85" applyFont="1" applyFill="1" applyBorder="1" applyAlignment="1" applyProtection="1">
      <alignment vertical="top"/>
    </xf>
    <xf numFmtId="0" fontId="22" fillId="0" borderId="0" xfId="85" applyFont="1" applyFill="1" applyBorder="1" applyAlignment="1" applyProtection="1">
      <alignment horizontal="right" vertical="top"/>
    </xf>
    <xf numFmtId="0" fontId="22" fillId="0" borderId="0" xfId="70" applyFont="1" applyFill="1" applyBorder="1" applyAlignment="1" applyProtection="1"/>
    <xf numFmtId="0" fontId="21" fillId="0" borderId="0" xfId="70" applyFont="1" applyFill="1" applyBorder="1" applyAlignment="1">
      <alignment horizontal="left" vertical="top"/>
    </xf>
    <xf numFmtId="0" fontId="24" fillId="0" borderId="0" xfId="41" applyFont="1" applyFill="1" applyAlignment="1">
      <alignment vertical="top"/>
    </xf>
    <xf numFmtId="0" fontId="23" fillId="0" borderId="0" xfId="41" applyFont="1" applyFill="1" applyAlignment="1">
      <alignment vertical="top"/>
    </xf>
    <xf numFmtId="0" fontId="23" fillId="0" borderId="0" xfId="41" applyFont="1" applyFill="1" applyAlignment="1" applyProtection="1">
      <alignment horizontal="left" vertical="top" wrapText="1"/>
    </xf>
    <xf numFmtId="0" fontId="24" fillId="0" borderId="0" xfId="70" applyNumberFormat="1" applyFont="1" applyFill="1" applyBorder="1" applyAlignment="1" applyProtection="1">
      <alignment horizontal="right"/>
    </xf>
    <xf numFmtId="0" fontId="24" fillId="0" borderId="0" xfId="41" applyFont="1" applyFill="1" applyAlignment="1">
      <alignment horizontal="right" vertical="top"/>
    </xf>
    <xf numFmtId="0" fontId="24" fillId="0" borderId="0" xfId="41" applyFont="1" applyFill="1" applyAlignment="1">
      <alignment vertical="top" wrapText="1"/>
    </xf>
    <xf numFmtId="0" fontId="24" fillId="0" borderId="0" xfId="41" applyNumberFormat="1" applyFont="1" applyFill="1" applyAlignment="1">
      <alignment horizontal="right" vertical="top"/>
    </xf>
    <xf numFmtId="0" fontId="22" fillId="0" borderId="0" xfId="41" applyFont="1" applyFill="1" applyAlignment="1">
      <alignment vertical="top"/>
    </xf>
    <xf numFmtId="192" fontId="23" fillId="0" borderId="0" xfId="41" applyNumberFormat="1" applyFont="1" applyFill="1" applyAlignment="1">
      <alignment horizontal="right" vertical="top"/>
    </xf>
    <xf numFmtId="0" fontId="23" fillId="0" borderId="0" xfId="41" applyFont="1" applyFill="1" applyAlignment="1">
      <alignment vertical="top" wrapText="1"/>
    </xf>
    <xf numFmtId="172" fontId="24" fillId="0" borderId="0" xfId="41" applyNumberFormat="1" applyFont="1" applyFill="1" applyAlignment="1">
      <alignment horizontal="right" vertical="top"/>
    </xf>
    <xf numFmtId="0" fontId="24" fillId="0" borderId="0" xfId="41" applyNumberFormat="1" applyFont="1" applyFill="1" applyAlignment="1" applyProtection="1">
      <alignment horizontal="right" wrapText="1"/>
    </xf>
    <xf numFmtId="0" fontId="24" fillId="0" borderId="0" xfId="41" applyNumberFormat="1" applyFont="1" applyFill="1" applyBorder="1" applyAlignment="1" applyProtection="1">
      <alignment horizontal="right"/>
    </xf>
    <xf numFmtId="0" fontId="21" fillId="0" borderId="0" xfId="42" applyFont="1" applyFill="1" applyAlignment="1" applyProtection="1">
      <alignment horizontal="center"/>
    </xf>
    <xf numFmtId="172" fontId="24" fillId="0" borderId="0" xfId="41" applyNumberFormat="1" applyFont="1" applyFill="1" applyAlignment="1">
      <alignment vertical="top"/>
    </xf>
    <xf numFmtId="0" fontId="24" fillId="0" borderId="0" xfId="41" applyNumberFormat="1" applyFont="1" applyFill="1" applyAlignment="1" applyProtection="1">
      <alignment horizontal="right"/>
    </xf>
    <xf numFmtId="0" fontId="24" fillId="0" borderId="0" xfId="41" applyFont="1" applyFill="1" applyBorder="1" applyAlignment="1">
      <alignment vertical="top"/>
    </xf>
    <xf numFmtId="192" fontId="23" fillId="0" borderId="0" xfId="41" applyNumberFormat="1" applyFont="1" applyFill="1" applyBorder="1" applyAlignment="1">
      <alignment horizontal="right" vertical="top"/>
    </xf>
    <xf numFmtId="0" fontId="23" fillId="0" borderId="0" xfId="41" applyFont="1" applyFill="1" applyBorder="1" applyAlignment="1">
      <alignment vertical="top" wrapText="1"/>
    </xf>
    <xf numFmtId="172" fontId="24" fillId="0" borderId="0" xfId="41" applyNumberFormat="1" applyFont="1" applyFill="1" applyBorder="1" applyAlignment="1">
      <alignment horizontal="right" vertical="top"/>
    </xf>
    <xf numFmtId="0" fontId="24" fillId="0" borderId="0" xfId="41" applyFont="1" applyFill="1" applyBorder="1" applyAlignment="1">
      <alignment vertical="top" wrapText="1"/>
    </xf>
    <xf numFmtId="172" fontId="24" fillId="0" borderId="0" xfId="41" applyNumberFormat="1" applyFont="1" applyFill="1" applyBorder="1" applyAlignment="1">
      <alignment vertical="top"/>
    </xf>
    <xf numFmtId="0" fontId="24" fillId="0" borderId="0" xfId="28" applyNumberFormat="1" applyFont="1" applyFill="1" applyBorder="1" applyAlignment="1" applyProtection="1">
      <alignment horizontal="right"/>
    </xf>
    <xf numFmtId="0" fontId="24" fillId="0" borderId="11" xfId="41" applyNumberFormat="1" applyFont="1" applyFill="1" applyBorder="1" applyAlignment="1" applyProtection="1">
      <alignment horizontal="right" wrapText="1"/>
    </xf>
    <xf numFmtId="192" fontId="24" fillId="0" borderId="0" xfId="41" applyNumberFormat="1" applyFont="1" applyFill="1" applyAlignment="1">
      <alignment horizontal="right" vertical="top"/>
    </xf>
    <xf numFmtId="0" fontId="24" fillId="0" borderId="0" xfId="41" applyFont="1" applyFill="1" applyAlignment="1" applyProtection="1">
      <alignment horizontal="left" vertical="top" wrapText="1"/>
    </xf>
    <xf numFmtId="0" fontId="23" fillId="0" borderId="0" xfId="110" applyFont="1" applyFill="1" applyBorder="1" applyAlignment="1">
      <alignment vertical="top"/>
    </xf>
    <xf numFmtId="0" fontId="23" fillId="0" borderId="0" xfId="110" applyFont="1" applyFill="1" applyBorder="1" applyAlignment="1" applyProtection="1">
      <alignment horizontal="left" vertical="top" wrapText="1"/>
    </xf>
    <xf numFmtId="0" fontId="24" fillId="0" borderId="0" xfId="110" applyFont="1" applyFill="1" applyBorder="1" applyAlignment="1">
      <alignment vertical="top"/>
    </xf>
    <xf numFmtId="0" fontId="24" fillId="0" borderId="0" xfId="110" applyFont="1" applyFill="1" applyBorder="1" applyAlignment="1" applyProtection="1">
      <alignment horizontal="left" vertical="top" wrapText="1"/>
    </xf>
    <xf numFmtId="194" fontId="23" fillId="0" borderId="0" xfId="110" applyNumberFormat="1" applyFont="1" applyFill="1" applyBorder="1" applyAlignment="1">
      <alignment vertical="top"/>
    </xf>
    <xf numFmtId="168" fontId="24" fillId="0" borderId="0" xfId="60" applyNumberFormat="1" applyFont="1" applyFill="1" applyBorder="1" applyAlignment="1">
      <alignment vertical="top"/>
    </xf>
    <xf numFmtId="168" fontId="24" fillId="0" borderId="0" xfId="60" applyNumberFormat="1" applyFont="1" applyFill="1" applyBorder="1" applyAlignment="1">
      <alignment horizontal="right" vertical="top"/>
    </xf>
    <xf numFmtId="0" fontId="24" fillId="0" borderId="0" xfId="110" applyFont="1" applyFill="1" applyAlignment="1">
      <alignment horizontal="right" vertical="top"/>
    </xf>
    <xf numFmtId="0" fontId="33" fillId="0" borderId="0" xfId="28" applyNumberFormat="1" applyFont="1" applyFill="1" applyBorder="1" applyAlignment="1" applyProtection="1">
      <alignment horizontal="right"/>
    </xf>
    <xf numFmtId="0" fontId="24" fillId="0" borderId="0" xfId="110" applyFont="1" applyFill="1" applyAlignment="1" applyProtection="1">
      <alignment horizontal="left" vertical="top" wrapText="1"/>
    </xf>
    <xf numFmtId="0" fontId="24" fillId="0" borderId="0" xfId="110" applyFont="1" applyFill="1" applyAlignment="1">
      <alignment vertical="top"/>
    </xf>
    <xf numFmtId="172" fontId="24" fillId="0" borderId="0" xfId="110" applyNumberFormat="1" applyFont="1" applyFill="1" applyAlignment="1">
      <alignment horizontal="right" vertical="top"/>
    </xf>
    <xf numFmtId="170" fontId="24" fillId="0" borderId="0" xfId="110" applyNumberFormat="1" applyFont="1" applyFill="1" applyAlignment="1">
      <alignment vertical="top"/>
    </xf>
    <xf numFmtId="0" fontId="24" fillId="0" borderId="13" xfId="110" applyNumberFormat="1" applyFont="1" applyFill="1" applyBorder="1" applyAlignment="1" applyProtection="1">
      <alignment horizontal="right" wrapText="1"/>
    </xf>
    <xf numFmtId="0" fontId="24" fillId="0" borderId="0" xfId="110" applyNumberFormat="1" applyFont="1" applyFill="1" applyAlignment="1" applyProtection="1">
      <alignment horizontal="right"/>
    </xf>
    <xf numFmtId="194" fontId="23" fillId="0" borderId="0" xfId="110" applyNumberFormat="1" applyFont="1" applyFill="1" applyAlignment="1">
      <alignment vertical="top"/>
    </xf>
    <xf numFmtId="0" fontId="23" fillId="0" borderId="0" xfId="110" applyFont="1" applyFill="1" applyAlignment="1" applyProtection="1">
      <alignment horizontal="left" vertical="top" wrapText="1"/>
    </xf>
    <xf numFmtId="0" fontId="23" fillId="0" borderId="0" xfId="110" applyFont="1" applyFill="1" applyAlignment="1">
      <alignment vertical="top"/>
    </xf>
    <xf numFmtId="0" fontId="24" fillId="0" borderId="13" xfId="110" applyFont="1" applyFill="1" applyBorder="1" applyAlignment="1">
      <alignment vertical="top"/>
    </xf>
    <xf numFmtId="0" fontId="22" fillId="0" borderId="13" xfId="41" applyFont="1" applyFill="1" applyBorder="1" applyAlignment="1">
      <alignment horizontal="right" vertical="top"/>
    </xf>
    <xf numFmtId="0" fontId="23" fillId="0" borderId="13" xfId="41" applyFont="1" applyFill="1" applyBorder="1" applyAlignment="1" applyProtection="1">
      <alignment horizontal="left" vertical="top"/>
    </xf>
    <xf numFmtId="0" fontId="24" fillId="0" borderId="0" xfId="41" applyFont="1" applyFill="1" applyAlignment="1"/>
    <xf numFmtId="0" fontId="22" fillId="0" borderId="0" xfId="41" applyFont="1" applyFill="1" applyBorder="1" applyAlignment="1">
      <alignment horizontal="right" vertical="top"/>
    </xf>
    <xf numFmtId="0" fontId="23" fillId="0" borderId="0" xfId="41" applyFont="1" applyFill="1" applyBorder="1" applyAlignment="1" applyProtection="1">
      <alignment horizontal="left" vertical="top"/>
    </xf>
    <xf numFmtId="0" fontId="22" fillId="0" borderId="0" xfId="45" applyFont="1" applyFill="1"/>
    <xf numFmtId="0" fontId="21" fillId="0" borderId="0" xfId="45" applyFont="1" applyFill="1" applyBorder="1" applyAlignment="1" applyProtection="1">
      <alignment horizontal="left"/>
    </xf>
    <xf numFmtId="0" fontId="21" fillId="0" borderId="0" xfId="45" applyFont="1" applyFill="1" applyBorder="1" applyAlignment="1" applyProtection="1">
      <alignment horizontal="right"/>
    </xf>
    <xf numFmtId="0" fontId="21" fillId="0" borderId="0" xfId="45" applyNumberFormat="1" applyFont="1" applyFill="1" applyBorder="1" applyAlignment="1" applyProtection="1">
      <alignment horizontal="center"/>
    </xf>
    <xf numFmtId="0" fontId="22" fillId="0" borderId="0" xfId="88" applyFont="1" applyFill="1" applyProtection="1"/>
    <xf numFmtId="0" fontId="22" fillId="0" borderId="0" xfId="88" applyFont="1" applyFill="1" applyBorder="1" applyAlignment="1" applyProtection="1">
      <alignment horizontal="left" vertical="top" wrapText="1"/>
    </xf>
    <xf numFmtId="0" fontId="22" fillId="0" borderId="0" xfId="88" applyFont="1" applyFill="1" applyBorder="1" applyAlignment="1" applyProtection="1">
      <alignment horizontal="right" vertical="top" wrapText="1"/>
    </xf>
    <xf numFmtId="0" fontId="22" fillId="0" borderId="0" xfId="74" applyFont="1" applyFill="1" applyBorder="1" applyProtection="1"/>
    <xf numFmtId="0" fontId="22" fillId="0" borderId="0" xfId="74" applyNumberFormat="1" applyFont="1" applyFill="1" applyBorder="1" applyAlignment="1" applyProtection="1">
      <alignment horizontal="right"/>
    </xf>
    <xf numFmtId="0" fontId="22" fillId="0" borderId="0" xfId="56" applyFont="1" applyFill="1" applyBorder="1" applyAlignment="1">
      <alignment horizontal="left" vertical="top" wrapText="1"/>
    </xf>
    <xf numFmtId="0" fontId="22" fillId="0" borderId="0" xfId="56" applyFont="1" applyFill="1" applyBorder="1" applyAlignment="1">
      <alignment horizontal="right" vertical="top" wrapText="1"/>
    </xf>
    <xf numFmtId="0" fontId="21" fillId="0" borderId="0" xfId="56" applyFont="1" applyFill="1" applyBorder="1" applyAlignment="1" applyProtection="1">
      <alignment horizontal="left" vertical="top" wrapText="1"/>
    </xf>
    <xf numFmtId="0" fontId="22" fillId="0" borderId="0" xfId="56" applyNumberFormat="1" applyFont="1" applyFill="1"/>
    <xf numFmtId="0" fontId="21" fillId="0" borderId="0" xfId="102" applyFont="1" applyFill="1" applyBorder="1" applyAlignment="1">
      <alignment horizontal="right" vertical="top" wrapText="1"/>
    </xf>
    <xf numFmtId="0" fontId="21" fillId="0" borderId="0" xfId="102" applyFont="1" applyFill="1" applyBorder="1" applyAlignment="1" applyProtection="1">
      <alignment horizontal="left" vertical="top" wrapText="1"/>
    </xf>
    <xf numFmtId="0" fontId="22" fillId="0" borderId="0" xfId="102" applyFont="1" applyFill="1" applyBorder="1" applyAlignment="1">
      <alignment horizontal="left" vertical="top" wrapText="1"/>
    </xf>
    <xf numFmtId="0" fontId="22" fillId="0" borderId="0" xfId="102" applyFont="1" applyFill="1" applyBorder="1" applyAlignment="1">
      <alignment horizontal="right" vertical="top" wrapText="1"/>
    </xf>
    <xf numFmtId="0" fontId="22" fillId="0" borderId="0" xfId="102" applyFont="1" applyFill="1" applyBorder="1" applyAlignment="1" applyProtection="1">
      <alignment horizontal="left" vertical="top" wrapText="1"/>
    </xf>
    <xf numFmtId="0" fontId="21" fillId="0" borderId="0" xfId="42" applyFont="1" applyFill="1" applyBorder="1" applyAlignment="1" applyProtection="1">
      <alignment horizontal="center"/>
    </xf>
    <xf numFmtId="0" fontId="22" fillId="0" borderId="13" xfId="56" applyNumberFormat="1" applyFont="1" applyFill="1" applyBorder="1" applyAlignment="1">
      <alignment horizontal="right" wrapText="1"/>
    </xf>
    <xf numFmtId="0" fontId="22" fillId="0" borderId="0" xfId="56" applyNumberFormat="1" applyFont="1" applyFill="1" applyAlignment="1">
      <alignment horizontal="right"/>
    </xf>
    <xf numFmtId="0" fontId="22" fillId="0" borderId="0" xfId="56" applyNumberFormat="1" applyFont="1" applyFill="1" applyBorder="1" applyAlignment="1">
      <alignment horizontal="right" wrapText="1"/>
    </xf>
    <xf numFmtId="0" fontId="22" fillId="0" borderId="0" xfId="56" applyNumberFormat="1" applyFont="1" applyFill="1" applyBorder="1" applyAlignment="1">
      <alignment horizontal="right"/>
    </xf>
    <xf numFmtId="0" fontId="22" fillId="0" borderId="11" xfId="56" applyNumberFormat="1" applyFont="1" applyFill="1" applyBorder="1" applyAlignment="1">
      <alignment horizontal="right" wrapText="1"/>
    </xf>
    <xf numFmtId="0" fontId="22" fillId="0" borderId="0" xfId="102" applyFont="1" applyFill="1"/>
    <xf numFmtId="0" fontId="21" fillId="0" borderId="0" xfId="56" applyFont="1" applyFill="1" applyBorder="1" applyAlignment="1">
      <alignment horizontal="right" vertical="top" wrapText="1"/>
    </xf>
    <xf numFmtId="0" fontId="21" fillId="0" borderId="0" xfId="56" applyFont="1" applyFill="1" applyBorder="1" applyAlignment="1">
      <alignment vertical="top" wrapText="1"/>
    </xf>
    <xf numFmtId="168" fontId="22" fillId="0" borderId="0" xfId="56" applyNumberFormat="1" applyFont="1" applyFill="1" applyBorder="1" applyAlignment="1">
      <alignment horizontal="right" vertical="top" wrapText="1"/>
    </xf>
    <xf numFmtId="0" fontId="22" fillId="0" borderId="0" xfId="56" applyFont="1" applyFill="1" applyBorder="1" applyAlignment="1" applyProtection="1">
      <alignment vertical="top" wrapText="1"/>
    </xf>
    <xf numFmtId="179" fontId="21" fillId="0" borderId="0" xfId="56" applyNumberFormat="1" applyFont="1" applyFill="1" applyBorder="1" applyAlignment="1">
      <alignment horizontal="right" vertical="top" wrapText="1"/>
    </xf>
    <xf numFmtId="0" fontId="22" fillId="0" borderId="0" xfId="56" applyFont="1" applyFill="1" applyBorder="1" applyAlignment="1">
      <alignment vertical="top" wrapText="1"/>
    </xf>
    <xf numFmtId="172" fontId="22" fillId="0" borderId="0" xfId="56" applyNumberFormat="1" applyFont="1" applyFill="1" applyBorder="1" applyAlignment="1">
      <alignment horizontal="right" vertical="top" wrapText="1"/>
    </xf>
    <xf numFmtId="0" fontId="22" fillId="0" borderId="0" xfId="56" applyFont="1" applyFill="1" applyBorder="1" applyAlignment="1" applyProtection="1">
      <alignment horizontal="left" vertical="top" wrapText="1"/>
    </xf>
    <xf numFmtId="0" fontId="22" fillId="0" borderId="10" xfId="56" applyNumberFormat="1" applyFont="1" applyFill="1" applyBorder="1" applyAlignment="1">
      <alignment horizontal="right"/>
    </xf>
    <xf numFmtId="0" fontId="22" fillId="0" borderId="0" xfId="45" applyNumberFormat="1" applyFont="1" applyFill="1" applyBorder="1" applyAlignment="1">
      <alignment horizontal="right" wrapText="1"/>
    </xf>
    <xf numFmtId="0" fontId="22" fillId="0" borderId="11" xfId="56" applyFont="1" applyFill="1" applyBorder="1" applyAlignment="1">
      <alignment horizontal="left" vertical="top" wrapText="1"/>
    </xf>
    <xf numFmtId="179" fontId="21" fillId="0" borderId="11" xfId="56" applyNumberFormat="1" applyFont="1" applyFill="1" applyBorder="1" applyAlignment="1">
      <alignment horizontal="right" vertical="top" wrapText="1"/>
    </xf>
    <xf numFmtId="0" fontId="21" fillId="0" borderId="11" xfId="56" applyFont="1" applyFill="1" applyBorder="1" applyAlignment="1" applyProtection="1">
      <alignment horizontal="left" vertical="top" wrapText="1"/>
    </xf>
    <xf numFmtId="0" fontId="22" fillId="0" borderId="13" xfId="56" applyNumberFormat="1" applyFont="1" applyFill="1" applyBorder="1" applyAlignment="1" applyProtection="1">
      <alignment horizontal="right" wrapText="1"/>
    </xf>
    <xf numFmtId="167" fontId="21" fillId="0" borderId="0" xfId="56" applyNumberFormat="1" applyFont="1" applyFill="1" applyBorder="1" applyAlignment="1">
      <alignment horizontal="right" vertical="top" wrapText="1"/>
    </xf>
    <xf numFmtId="0" fontId="22" fillId="0" borderId="0" xfId="56" applyNumberFormat="1" applyFont="1" applyFill="1" applyBorder="1" applyAlignment="1" applyProtection="1">
      <alignment horizontal="right"/>
    </xf>
    <xf numFmtId="188" fontId="21" fillId="0" borderId="0" xfId="56" applyNumberFormat="1" applyFont="1" applyFill="1" applyBorder="1" applyAlignment="1">
      <alignment horizontal="right" vertical="top" wrapText="1"/>
    </xf>
    <xf numFmtId="0" fontId="22" fillId="0" borderId="0" xfId="56" applyNumberFormat="1" applyFont="1" applyFill="1" applyBorder="1" applyAlignment="1" applyProtection="1">
      <alignment horizontal="right" wrapText="1"/>
    </xf>
    <xf numFmtId="0" fontId="22" fillId="0" borderId="13" xfId="56" applyNumberFormat="1" applyFont="1" applyFill="1" applyBorder="1" applyAlignment="1" applyProtection="1">
      <alignment horizontal="right"/>
    </xf>
    <xf numFmtId="172" fontId="22" fillId="0" borderId="11" xfId="56" applyNumberFormat="1" applyFont="1" applyFill="1" applyBorder="1" applyAlignment="1">
      <alignment horizontal="right" vertical="top" wrapText="1"/>
    </xf>
    <xf numFmtId="0" fontId="22" fillId="0" borderId="11" xfId="56" applyFont="1" applyFill="1" applyBorder="1" applyAlignment="1" applyProtection="1">
      <alignment horizontal="left" vertical="top" wrapText="1"/>
    </xf>
    <xf numFmtId="0" fontId="22" fillId="0" borderId="11" xfId="56" applyNumberFormat="1" applyFont="1" applyFill="1" applyBorder="1" applyAlignment="1" applyProtection="1">
      <alignment horizontal="right" wrapText="1"/>
    </xf>
    <xf numFmtId="49" fontId="22" fillId="0" borderId="0" xfId="56" applyNumberFormat="1" applyFont="1" applyFill="1" applyBorder="1" applyAlignment="1">
      <alignment horizontal="right" vertical="top" wrapText="1"/>
    </xf>
    <xf numFmtId="0" fontId="22" fillId="0" borderId="10" xfId="56" applyNumberFormat="1" applyFont="1" applyFill="1" applyBorder="1" applyAlignment="1" applyProtection="1">
      <alignment horizontal="right"/>
    </xf>
    <xf numFmtId="188" fontId="21" fillId="0" borderId="11" xfId="56" applyNumberFormat="1" applyFont="1" applyFill="1" applyBorder="1" applyAlignment="1">
      <alignment horizontal="right" vertical="top" wrapText="1"/>
    </xf>
    <xf numFmtId="188" fontId="22" fillId="0" borderId="0" xfId="56" applyNumberFormat="1" applyFont="1" applyFill="1" applyBorder="1" applyAlignment="1">
      <alignment horizontal="right" vertical="top" wrapText="1"/>
    </xf>
    <xf numFmtId="170" fontId="22" fillId="0" borderId="0" xfId="56" applyNumberFormat="1" applyFont="1" applyFill="1" applyBorder="1" applyAlignment="1">
      <alignment horizontal="right" vertical="top" wrapText="1"/>
    </xf>
    <xf numFmtId="184" fontId="22" fillId="0" borderId="0" xfId="56" applyNumberFormat="1" applyFont="1" applyFill="1" applyBorder="1" applyAlignment="1">
      <alignment horizontal="right" vertical="top" wrapText="1"/>
    </xf>
    <xf numFmtId="184" fontId="22" fillId="0" borderId="11" xfId="56" applyNumberFormat="1" applyFont="1" applyFill="1" applyBorder="1" applyAlignment="1">
      <alignment horizontal="right" vertical="top" wrapText="1"/>
    </xf>
    <xf numFmtId="0" fontId="22" fillId="0" borderId="0" xfId="45" applyNumberFormat="1" applyFont="1" applyFill="1"/>
    <xf numFmtId="0" fontId="22" fillId="0" borderId="0" xfId="56" applyFont="1" applyFill="1" applyBorder="1" applyAlignment="1" applyProtection="1">
      <alignment horizontal="right" vertical="top" wrapText="1"/>
    </xf>
    <xf numFmtId="0" fontId="22" fillId="0" borderId="11" xfId="56" applyFont="1" applyFill="1" applyBorder="1" applyAlignment="1">
      <alignment horizontal="right" vertical="top" wrapText="1"/>
    </xf>
    <xf numFmtId="0" fontId="22" fillId="0" borderId="11" xfId="56" applyNumberFormat="1" applyFont="1" applyFill="1" applyBorder="1" applyAlignment="1">
      <alignment horizontal="right"/>
    </xf>
    <xf numFmtId="182" fontId="21" fillId="0" borderId="0" xfId="56" applyNumberFormat="1" applyFont="1" applyFill="1" applyBorder="1" applyAlignment="1">
      <alignment horizontal="right" vertical="top" wrapText="1"/>
    </xf>
    <xf numFmtId="0" fontId="22" fillId="0" borderId="13" xfId="56" applyFont="1" applyFill="1" applyBorder="1" applyAlignment="1">
      <alignment horizontal="left" vertical="top" wrapText="1"/>
    </xf>
    <xf numFmtId="0" fontId="22" fillId="0" borderId="13" xfId="56" applyFont="1" applyFill="1" applyBorder="1" applyAlignment="1">
      <alignment horizontal="right" vertical="top" wrapText="1"/>
    </xf>
    <xf numFmtId="0" fontId="21" fillId="0" borderId="13" xfId="56" applyFont="1" applyFill="1" applyBorder="1" applyAlignment="1" applyProtection="1">
      <alignment horizontal="left" vertical="top" wrapText="1"/>
    </xf>
    <xf numFmtId="0" fontId="21" fillId="0" borderId="0" xfId="56" applyFont="1" applyFill="1" applyBorder="1" applyAlignment="1">
      <alignment horizontal="left" vertical="top" wrapText="1"/>
    </xf>
    <xf numFmtId="0" fontId="22" fillId="0" borderId="0" xfId="102" applyNumberFormat="1" applyFont="1" applyFill="1" applyAlignment="1">
      <alignment horizontal="right"/>
    </xf>
    <xf numFmtId="168" fontId="22" fillId="0" borderId="0" xfId="102" applyNumberFormat="1" applyFont="1" applyFill="1" applyBorder="1" applyAlignment="1">
      <alignment horizontal="right" vertical="top" wrapText="1"/>
    </xf>
    <xf numFmtId="172" fontId="22" fillId="0" borderId="0" xfId="102" applyNumberFormat="1" applyFont="1" applyFill="1" applyBorder="1" applyAlignment="1">
      <alignment horizontal="right" vertical="top" wrapText="1"/>
    </xf>
    <xf numFmtId="0" fontId="22" fillId="0" borderId="0" xfId="102" applyNumberFormat="1" applyFont="1" applyFill="1" applyBorder="1" applyAlignment="1" applyProtection="1">
      <alignment horizontal="right"/>
    </xf>
    <xf numFmtId="0" fontId="22" fillId="0" borderId="11" xfId="28" applyNumberFormat="1" applyFont="1" applyFill="1" applyBorder="1" applyAlignment="1" applyProtection="1">
      <alignment horizontal="right"/>
    </xf>
    <xf numFmtId="0" fontId="21" fillId="0" borderId="13" xfId="56" applyFont="1" applyFill="1" applyBorder="1" applyAlignment="1">
      <alignment horizontal="right" vertical="top" wrapText="1"/>
    </xf>
    <xf numFmtId="0" fontId="21" fillId="0" borderId="13" xfId="56" applyFont="1" applyFill="1" applyBorder="1" applyAlignment="1">
      <alignment vertical="top" wrapText="1"/>
    </xf>
    <xf numFmtId="0" fontId="22" fillId="0" borderId="10" xfId="88" applyFont="1" applyFill="1" applyBorder="1" applyAlignment="1" applyProtection="1">
      <alignment vertical="top"/>
    </xf>
    <xf numFmtId="0" fontId="21" fillId="0" borderId="0" xfId="56" applyNumberFormat="1" applyFont="1" applyFill="1" applyBorder="1" applyAlignment="1">
      <alignment horizontal="right" vertical="top" wrapText="1"/>
    </xf>
    <xf numFmtId="0" fontId="21" fillId="0" borderId="11" xfId="56" applyNumberFormat="1" applyFont="1" applyFill="1" applyBorder="1" applyAlignment="1">
      <alignment horizontal="right" vertical="top" wrapText="1"/>
    </xf>
    <xf numFmtId="0" fontId="22" fillId="0" borderId="11" xfId="56" applyFont="1" applyFill="1" applyBorder="1" applyAlignment="1">
      <alignment vertical="top" wrapText="1"/>
    </xf>
    <xf numFmtId="0" fontId="21" fillId="0" borderId="11" xfId="56" applyFont="1" applyFill="1" applyBorder="1" applyAlignment="1">
      <alignment horizontal="right" vertical="top" wrapText="1"/>
    </xf>
    <xf numFmtId="0" fontId="21" fillId="0" borderId="11" xfId="56" applyFont="1" applyFill="1" applyBorder="1"/>
    <xf numFmtId="0" fontId="22" fillId="0" borderId="0" xfId="45" applyFont="1" applyFill="1" applyBorder="1" applyAlignment="1">
      <alignment horizontal="left" vertical="top" wrapText="1"/>
    </xf>
    <xf numFmtId="0" fontId="22" fillId="0" borderId="0" xfId="45" applyFont="1" applyFill="1" applyBorder="1" applyAlignment="1">
      <alignment horizontal="right" vertical="top" wrapText="1"/>
    </xf>
    <xf numFmtId="0" fontId="22" fillId="0" borderId="0" xfId="45" applyFont="1" applyFill="1" applyBorder="1"/>
    <xf numFmtId="0" fontId="34" fillId="0" borderId="0" xfId="0" applyNumberFormat="1" applyFont="1" applyFill="1" applyBorder="1" applyAlignment="1" applyProtection="1">
      <alignment horizontal="center"/>
    </xf>
    <xf numFmtId="0" fontId="22" fillId="0" borderId="0" xfId="45" applyFont="1" applyFill="1" applyBorder="1" applyAlignment="1">
      <alignment horizontal="right"/>
    </xf>
    <xf numFmtId="0" fontId="22" fillId="0" borderId="0" xfId="88" applyNumberFormat="1" applyFont="1" applyFill="1" applyAlignment="1" applyProtection="1">
      <alignment horizontal="right"/>
    </xf>
    <xf numFmtId="0" fontId="22" fillId="0" borderId="0" xfId="45" applyNumberFormat="1" applyFont="1" applyFill="1" applyAlignment="1">
      <alignment horizontal="right"/>
    </xf>
    <xf numFmtId="0" fontId="21" fillId="0" borderId="0" xfId="45" applyNumberFormat="1" applyFont="1" applyFill="1"/>
    <xf numFmtId="0" fontId="22" fillId="0" borderId="0" xfId="60" applyNumberFormat="1" applyFont="1" applyFill="1" applyBorder="1" applyAlignment="1">
      <alignment horizontal="left" vertical="top" wrapText="1"/>
    </xf>
    <xf numFmtId="0" fontId="21" fillId="0" borderId="0" xfId="70" applyNumberFormat="1" applyFont="1" applyFill="1" applyBorder="1" applyAlignment="1">
      <alignment horizontal="left" vertical="top" wrapText="1"/>
    </xf>
    <xf numFmtId="0" fontId="22" fillId="0" borderId="0" xfId="60" applyNumberFormat="1" applyFont="1" applyFill="1" applyAlignment="1">
      <alignment horizontal="left" vertical="top" wrapText="1"/>
    </xf>
    <xf numFmtId="0" fontId="21" fillId="0" borderId="0" xfId="60" applyNumberFormat="1" applyFont="1" applyFill="1" applyBorder="1" applyAlignment="1">
      <alignment horizontal="right" vertical="top" wrapText="1"/>
    </xf>
    <xf numFmtId="0" fontId="22" fillId="0" borderId="0" xfId="41" applyFont="1" applyFill="1" applyAlignment="1">
      <alignment horizontal="left" vertical="top" wrapText="1"/>
    </xf>
    <xf numFmtId="0" fontId="21" fillId="0" borderId="0" xfId="60" applyNumberFormat="1" applyFont="1" applyFill="1" applyBorder="1" applyAlignment="1" applyProtection="1">
      <alignment horizontal="left" vertical="top" wrapText="1"/>
    </xf>
    <xf numFmtId="180" fontId="21" fillId="0" borderId="0" xfId="60" applyNumberFormat="1" applyFont="1" applyFill="1" applyBorder="1" applyAlignment="1">
      <alignment horizontal="right" vertical="top" wrapText="1"/>
    </xf>
    <xf numFmtId="0" fontId="22" fillId="0" borderId="0" xfId="60" applyNumberFormat="1" applyFont="1" applyFill="1" applyBorder="1" applyAlignment="1" applyProtection="1">
      <alignment horizontal="left" vertical="top" wrapText="1"/>
    </xf>
    <xf numFmtId="0" fontId="22" fillId="0" borderId="13" xfId="60" applyNumberFormat="1" applyFont="1" applyFill="1" applyBorder="1" applyAlignment="1">
      <alignment horizontal="left" vertical="top" wrapText="1"/>
    </xf>
    <xf numFmtId="0" fontId="22" fillId="0" borderId="13" xfId="60" applyNumberFormat="1" applyFont="1" applyFill="1" applyBorder="1" applyAlignment="1">
      <alignment horizontal="right" vertical="top" wrapText="1"/>
    </xf>
    <xf numFmtId="0" fontId="21" fillId="0" borderId="13" xfId="60" applyNumberFormat="1" applyFont="1" applyFill="1" applyBorder="1" applyAlignment="1" applyProtection="1">
      <alignment horizontal="left" vertical="top" wrapText="1"/>
    </xf>
    <xf numFmtId="1" fontId="22" fillId="0" borderId="0" xfId="60" applyNumberFormat="1" applyFont="1" applyFill="1" applyBorder="1" applyAlignment="1">
      <alignment horizontal="right" vertical="top" wrapText="1"/>
    </xf>
    <xf numFmtId="1" fontId="22" fillId="0" borderId="13" xfId="28" applyNumberFormat="1" applyFont="1" applyFill="1" applyBorder="1" applyAlignment="1" applyProtection="1">
      <alignment horizontal="right" wrapText="1"/>
    </xf>
    <xf numFmtId="177" fontId="22" fillId="0" borderId="13" xfId="28" applyNumberFormat="1" applyFont="1" applyFill="1" applyBorder="1" applyAlignment="1" applyProtection="1">
      <alignment horizontal="right" wrapText="1"/>
    </xf>
    <xf numFmtId="180" fontId="22" fillId="0" borderId="0" xfId="60" applyNumberFormat="1" applyFont="1" applyFill="1" applyBorder="1" applyAlignment="1">
      <alignment horizontal="right" vertical="top" wrapText="1"/>
    </xf>
    <xf numFmtId="179" fontId="21" fillId="0" borderId="0" xfId="60" applyNumberFormat="1" applyFont="1" applyFill="1" applyBorder="1" applyAlignment="1">
      <alignment horizontal="right" vertical="top" wrapText="1"/>
    </xf>
    <xf numFmtId="182" fontId="21" fillId="0" borderId="0" xfId="60" applyNumberFormat="1" applyFont="1" applyFill="1" applyBorder="1" applyAlignment="1">
      <alignment horizontal="right" vertical="top" wrapText="1"/>
    </xf>
    <xf numFmtId="1" fontId="22" fillId="0" borderId="11" xfId="60" applyNumberFormat="1" applyFont="1" applyFill="1" applyBorder="1" applyAlignment="1">
      <alignment horizontal="right" vertical="top" wrapText="1"/>
    </xf>
    <xf numFmtId="175" fontId="22" fillId="0" borderId="0" xfId="60" applyNumberFormat="1" applyFont="1" applyFill="1" applyBorder="1" applyAlignment="1">
      <alignment horizontal="right" vertical="top" wrapText="1"/>
    </xf>
    <xf numFmtId="171" fontId="22" fillId="0" borderId="0" xfId="60" applyNumberFormat="1" applyFont="1" applyFill="1" applyBorder="1" applyAlignment="1">
      <alignment horizontal="right" vertical="top" wrapText="1"/>
    </xf>
    <xf numFmtId="0" fontId="22" fillId="0" borderId="0" xfId="104" applyFont="1" applyFill="1" applyAlignment="1">
      <alignment horizontal="left" vertical="top" wrapText="1"/>
    </xf>
    <xf numFmtId="0" fontId="22" fillId="0" borderId="0" xfId="104" applyFont="1" applyFill="1" applyAlignment="1">
      <alignment horizontal="right" vertical="top" wrapText="1"/>
    </xf>
    <xf numFmtId="0" fontId="22" fillId="0" borderId="0" xfId="60" applyNumberFormat="1" applyFont="1" applyFill="1" applyBorder="1"/>
    <xf numFmtId="0" fontId="22" fillId="0" borderId="0" xfId="0" applyFont="1" applyFill="1"/>
    <xf numFmtId="0" fontId="22" fillId="0" borderId="0" xfId="0" applyFont="1" applyFill="1" applyBorder="1" applyAlignment="1">
      <alignment vertical="top"/>
    </xf>
    <xf numFmtId="0" fontId="21" fillId="0" borderId="0" xfId="0" applyFont="1" applyFill="1" applyBorder="1" applyAlignment="1">
      <alignment horizontal="right" vertical="top"/>
    </xf>
    <xf numFmtId="0" fontId="21" fillId="0" borderId="0" xfId="0" applyFont="1" applyFill="1" applyBorder="1" applyAlignment="1">
      <alignment vertical="top" wrapText="1"/>
    </xf>
    <xf numFmtId="0" fontId="22" fillId="0" borderId="0" xfId="85" applyFont="1" applyFill="1" applyBorder="1" applyProtection="1"/>
    <xf numFmtId="0" fontId="22" fillId="0" borderId="0" xfId="60" applyNumberFormat="1" applyFont="1" applyFill="1" applyBorder="1" applyProtection="1"/>
    <xf numFmtId="188" fontId="21" fillId="0" borderId="0" xfId="60" applyNumberFormat="1" applyFont="1" applyFill="1" applyBorder="1" applyAlignment="1">
      <alignment horizontal="right" vertical="top" wrapText="1"/>
    </xf>
    <xf numFmtId="0" fontId="22" fillId="0" borderId="0" xfId="0" applyFont="1" applyFill="1" applyBorder="1"/>
    <xf numFmtId="0" fontId="22" fillId="0" borderId="0" xfId="0" applyFont="1" applyFill="1" applyBorder="1" applyAlignment="1">
      <alignment horizontal="right"/>
    </xf>
    <xf numFmtId="0" fontId="21" fillId="0" borderId="0" xfId="0" applyFont="1" applyFill="1" applyBorder="1" applyAlignment="1">
      <alignment horizontal="right"/>
    </xf>
    <xf numFmtId="0" fontId="21" fillId="0" borderId="13" xfId="60" applyFont="1" applyFill="1" applyBorder="1"/>
    <xf numFmtId="164" fontId="22" fillId="0" borderId="0" xfId="28" applyNumberFormat="1" applyFont="1" applyFill="1" applyBorder="1" applyAlignment="1">
      <alignment horizontal="right" wrapText="1"/>
    </xf>
    <xf numFmtId="0" fontId="21" fillId="0" borderId="0" xfId="60" applyFont="1" applyFill="1" applyAlignment="1">
      <alignment vertical="top" wrapText="1"/>
    </xf>
    <xf numFmtId="168" fontId="22" fillId="0" borderId="0" xfId="60" applyNumberFormat="1" applyFont="1" applyFill="1" applyAlignment="1">
      <alignment vertical="top" wrapText="1"/>
    </xf>
    <xf numFmtId="188" fontId="21" fillId="0" borderId="0" xfId="60" applyNumberFormat="1" applyFont="1" applyFill="1" applyAlignment="1">
      <alignment vertical="top" wrapText="1"/>
    </xf>
    <xf numFmtId="0" fontId="22" fillId="0" borderId="0" xfId="62" applyFont="1" applyFill="1"/>
    <xf numFmtId="0" fontId="21" fillId="0" borderId="0" xfId="62" applyFont="1" applyFill="1" applyAlignment="1" applyProtection="1"/>
    <xf numFmtId="0" fontId="21" fillId="0" borderId="0" xfId="62" applyFont="1" applyFill="1" applyAlignment="1" applyProtection="1">
      <alignment horizontal="right"/>
    </xf>
    <xf numFmtId="0" fontId="21" fillId="0" borderId="0" xfId="62" applyNumberFormat="1" applyFont="1" applyFill="1" applyAlignment="1" applyProtection="1">
      <alignment horizontal="center"/>
    </xf>
    <xf numFmtId="0" fontId="22" fillId="0" borderId="0" xfId="89" applyFont="1" applyFill="1" applyProtection="1"/>
    <xf numFmtId="0" fontId="22" fillId="0" borderId="0" xfId="89" applyFont="1" applyFill="1" applyBorder="1" applyAlignment="1" applyProtection="1">
      <alignment vertical="top" wrapText="1"/>
    </xf>
    <xf numFmtId="0" fontId="22" fillId="0" borderId="0" xfId="89" applyFont="1" applyFill="1" applyBorder="1" applyAlignment="1" applyProtection="1">
      <alignment horizontal="right" vertical="top" wrapText="1"/>
    </xf>
    <xf numFmtId="0" fontId="22" fillId="0" borderId="0" xfId="75" applyFont="1" applyFill="1" applyBorder="1" applyProtection="1"/>
    <xf numFmtId="0" fontId="22" fillId="0" borderId="0" xfId="75" applyNumberFormat="1" applyFont="1" applyFill="1" applyBorder="1" applyAlignment="1" applyProtection="1">
      <alignment horizontal="right"/>
    </xf>
    <xf numFmtId="0" fontId="22" fillId="0" borderId="0" xfId="62" applyFont="1" applyFill="1" applyBorder="1" applyAlignment="1">
      <alignment vertical="top" wrapText="1"/>
    </xf>
    <xf numFmtId="0" fontId="22" fillId="0" borderId="0" xfId="62" applyFont="1" applyFill="1" applyBorder="1" applyAlignment="1">
      <alignment horizontal="right" vertical="top" wrapText="1"/>
    </xf>
    <xf numFmtId="0" fontId="21" fillId="0" borderId="0" xfId="62" applyFont="1" applyFill="1" applyBorder="1" applyAlignment="1" applyProtection="1">
      <alignment horizontal="left" vertical="top" wrapText="1"/>
    </xf>
    <xf numFmtId="0" fontId="22" fillId="0" borderId="0" xfId="62" applyNumberFormat="1" applyFont="1" applyFill="1" applyBorder="1" applyAlignment="1" applyProtection="1">
      <alignment horizontal="right"/>
    </xf>
    <xf numFmtId="0" fontId="21" fillId="0" borderId="0" xfId="62" applyFont="1" applyFill="1" applyBorder="1" applyAlignment="1">
      <alignment horizontal="right" vertical="top" wrapText="1"/>
    </xf>
    <xf numFmtId="0" fontId="22" fillId="0" borderId="0" xfId="62" applyNumberFormat="1" applyFont="1" applyFill="1"/>
    <xf numFmtId="168" fontId="22" fillId="0" borderId="0" xfId="62" applyNumberFormat="1" applyFont="1" applyFill="1" applyBorder="1" applyAlignment="1">
      <alignment horizontal="right" vertical="top" wrapText="1"/>
    </xf>
    <xf numFmtId="0" fontId="22" fillId="0" borderId="0" xfId="62" applyFont="1" applyFill="1" applyBorder="1" applyAlignment="1" applyProtection="1">
      <alignment horizontal="left" vertical="top" wrapText="1"/>
    </xf>
    <xf numFmtId="0" fontId="22" fillId="0" borderId="0" xfId="62" applyNumberFormat="1" applyFont="1" applyFill="1" applyAlignment="1">
      <alignment horizontal="right"/>
    </xf>
    <xf numFmtId="180" fontId="21" fillId="0" borderId="0" xfId="62" applyNumberFormat="1" applyFont="1" applyFill="1" applyBorder="1" applyAlignment="1">
      <alignment horizontal="right" vertical="top" wrapText="1"/>
    </xf>
    <xf numFmtId="172" fontId="22" fillId="0" borderId="0" xfId="62" applyNumberFormat="1" applyFont="1" applyFill="1" applyBorder="1" applyAlignment="1">
      <alignment horizontal="right" vertical="top" wrapText="1"/>
    </xf>
    <xf numFmtId="0" fontId="22" fillId="0" borderId="11" xfId="62" applyFont="1" applyFill="1" applyBorder="1" applyAlignment="1">
      <alignment vertical="top" wrapText="1"/>
    </xf>
    <xf numFmtId="0" fontId="22" fillId="0" borderId="11" xfId="62" applyFont="1" applyFill="1" applyBorder="1" applyAlignment="1" applyProtection="1">
      <alignment horizontal="left" vertical="top" wrapText="1"/>
    </xf>
    <xf numFmtId="0" fontId="22" fillId="0" borderId="0" xfId="62" applyNumberFormat="1" applyFont="1" applyFill="1" applyBorder="1" applyAlignment="1">
      <alignment horizontal="right"/>
    </xf>
    <xf numFmtId="0" fontId="22" fillId="0" borderId="11" xfId="62" applyNumberFormat="1" applyFont="1" applyFill="1" applyBorder="1" applyAlignment="1" applyProtection="1">
      <alignment horizontal="right" wrapText="1"/>
    </xf>
    <xf numFmtId="0" fontId="22" fillId="0" borderId="0" xfId="62" applyNumberFormat="1" applyFont="1" applyFill="1" applyBorder="1" applyAlignment="1">
      <alignment horizontal="right" wrapText="1"/>
    </xf>
    <xf numFmtId="0" fontId="22" fillId="0" borderId="13" xfId="62" applyNumberFormat="1" applyFont="1" applyFill="1" applyBorder="1" applyAlignment="1">
      <alignment horizontal="right" wrapText="1"/>
    </xf>
    <xf numFmtId="0" fontId="22" fillId="0" borderId="13" xfId="62" applyNumberFormat="1" applyFont="1" applyFill="1" applyBorder="1" applyAlignment="1" applyProtection="1">
      <alignment horizontal="right" wrapText="1"/>
    </xf>
    <xf numFmtId="173" fontId="21" fillId="0" borderId="0" xfId="62" applyNumberFormat="1" applyFont="1" applyFill="1" applyBorder="1" applyAlignment="1">
      <alignment horizontal="right" vertical="top" wrapText="1"/>
    </xf>
    <xf numFmtId="0" fontId="22" fillId="0" borderId="0" xfId="62" applyNumberFormat="1" applyFont="1" applyFill="1" applyBorder="1" applyAlignment="1" applyProtection="1">
      <alignment horizontal="right" wrapText="1"/>
    </xf>
    <xf numFmtId="168" fontId="22" fillId="0" borderId="11" xfId="62" applyNumberFormat="1" applyFont="1" applyFill="1" applyBorder="1" applyAlignment="1">
      <alignment horizontal="right" vertical="top" wrapText="1"/>
    </xf>
    <xf numFmtId="0" fontId="22" fillId="0" borderId="0" xfId="62" applyFont="1" applyFill="1" applyBorder="1" applyAlignment="1" applyProtection="1">
      <alignment vertical="top" wrapText="1"/>
    </xf>
    <xf numFmtId="0" fontId="22" fillId="0" borderId="11" xfId="62" applyFont="1" applyFill="1" applyBorder="1" applyAlignment="1" applyProtection="1">
      <alignment vertical="top" wrapText="1"/>
    </xf>
    <xf numFmtId="0" fontId="21" fillId="0" borderId="13" xfId="62" applyFont="1" applyFill="1" applyBorder="1" applyAlignment="1" applyProtection="1">
      <alignment horizontal="left" vertical="top" wrapText="1"/>
    </xf>
    <xf numFmtId="0" fontId="22" fillId="0" borderId="13" xfId="62" applyFont="1" applyFill="1" applyBorder="1" applyAlignment="1">
      <alignment vertical="top" wrapText="1"/>
    </xf>
    <xf numFmtId="0" fontId="22" fillId="0" borderId="13" xfId="62" applyFont="1" applyFill="1" applyBorder="1" applyAlignment="1">
      <alignment horizontal="right" vertical="top" wrapText="1"/>
    </xf>
    <xf numFmtId="0" fontId="22" fillId="0" borderId="0" xfId="62" applyFont="1" applyFill="1" applyAlignment="1">
      <alignment vertical="top" wrapText="1"/>
    </xf>
    <xf numFmtId="0" fontId="22" fillId="0" borderId="0" xfId="62" applyFont="1" applyFill="1" applyAlignment="1">
      <alignment horizontal="right" vertical="top" wrapText="1"/>
    </xf>
    <xf numFmtId="0" fontId="21" fillId="0" borderId="0" xfId="70" applyFont="1" applyFill="1" applyBorder="1" applyAlignment="1">
      <alignment horizontal="left" vertical="top" wrapText="1"/>
    </xf>
    <xf numFmtId="0" fontId="21" fillId="0" borderId="0" xfId="41" applyFont="1" applyFill="1" applyAlignment="1">
      <alignment vertical="top" wrapText="1"/>
    </xf>
    <xf numFmtId="0" fontId="22" fillId="0" borderId="13" xfId="41" applyNumberFormat="1" applyFont="1" applyFill="1" applyBorder="1" applyAlignment="1" applyProtection="1">
      <alignment horizontal="right" wrapText="1"/>
    </xf>
    <xf numFmtId="0" fontId="22" fillId="0" borderId="11" xfId="41" applyFont="1" applyFill="1" applyBorder="1" applyAlignment="1">
      <alignment horizontal="left" vertical="top" wrapText="1"/>
    </xf>
    <xf numFmtId="0" fontId="24" fillId="0" borderId="0" xfId="41" applyFont="1" applyFill="1" applyBorder="1" applyAlignment="1">
      <alignment horizontal="left" vertical="top" wrapText="1"/>
    </xf>
    <xf numFmtId="0" fontId="23" fillId="0" borderId="0" xfId="41" applyFont="1" applyFill="1" applyBorder="1" applyAlignment="1" applyProtection="1">
      <alignment horizontal="left" vertical="top" wrapText="1"/>
    </xf>
    <xf numFmtId="0" fontId="24" fillId="0" borderId="0" xfId="41" applyFont="1" applyFill="1" applyBorder="1" applyAlignment="1" applyProtection="1">
      <alignment horizontal="left" vertical="top" wrapText="1"/>
    </xf>
    <xf numFmtId="0" fontId="24" fillId="0" borderId="13" xfId="41" applyFont="1" applyFill="1" applyBorder="1" applyAlignment="1">
      <alignment horizontal="left" vertical="top" wrapText="1"/>
    </xf>
    <xf numFmtId="0" fontId="23" fillId="0" borderId="13" xfId="41" applyFont="1" applyFill="1" applyBorder="1" applyAlignment="1" applyProtection="1">
      <alignment horizontal="left" vertical="top" wrapText="1"/>
    </xf>
    <xf numFmtId="0" fontId="22" fillId="0" borderId="0" xfId="46" applyFont="1" applyFill="1"/>
    <xf numFmtId="0" fontId="22" fillId="0" borderId="0" xfId="91" applyFont="1" applyFill="1" applyProtection="1"/>
    <xf numFmtId="0" fontId="22" fillId="0" borderId="0" xfId="46" applyFont="1" applyFill="1" applyAlignment="1">
      <alignment horizontal="left"/>
    </xf>
    <xf numFmtId="0" fontId="22" fillId="0" borderId="0" xfId="46" applyFont="1" applyFill="1" applyAlignment="1">
      <alignment horizontal="right"/>
    </xf>
    <xf numFmtId="0" fontId="21" fillId="0" borderId="0" xfId="46" applyFont="1" applyFill="1" applyAlignment="1" applyProtection="1">
      <alignment horizontal="left"/>
    </xf>
    <xf numFmtId="0" fontId="22" fillId="0" borderId="0" xfId="46" applyNumberFormat="1" applyFont="1" applyFill="1" applyAlignment="1" applyProtection="1">
      <alignment horizontal="center"/>
    </xf>
    <xf numFmtId="0" fontId="21" fillId="0" borderId="0" xfId="46" applyFont="1" applyFill="1" applyAlignment="1">
      <alignment horizontal="right"/>
    </xf>
    <xf numFmtId="0" fontId="22" fillId="0" borderId="0" xfId="46" applyNumberFormat="1" applyFont="1" applyFill="1"/>
    <xf numFmtId="168" fontId="22" fillId="0" borderId="0" xfId="46" applyNumberFormat="1" applyFont="1" applyFill="1" applyAlignment="1">
      <alignment horizontal="right"/>
    </xf>
    <xf numFmtId="0" fontId="22" fillId="0" borderId="0" xfId="46" applyFont="1" applyFill="1" applyAlignment="1" applyProtection="1">
      <alignment horizontal="left"/>
    </xf>
    <xf numFmtId="173" fontId="21" fillId="0" borderId="0" xfId="46" applyNumberFormat="1" applyFont="1" applyFill="1" applyAlignment="1">
      <alignment horizontal="right"/>
    </xf>
    <xf numFmtId="170" fontId="22" fillId="0" borderId="0" xfId="46" applyNumberFormat="1" applyFont="1" applyFill="1" applyAlignment="1">
      <alignment horizontal="right"/>
    </xf>
    <xf numFmtId="172" fontId="22" fillId="0" borderId="0" xfId="46" applyNumberFormat="1" applyFont="1" applyFill="1" applyAlignment="1">
      <alignment horizontal="right"/>
    </xf>
    <xf numFmtId="0" fontId="22" fillId="0" borderId="0" xfId="46" applyNumberFormat="1" applyFont="1" applyFill="1" applyAlignment="1" applyProtection="1">
      <alignment horizontal="right" wrapText="1"/>
    </xf>
    <xf numFmtId="0" fontId="22" fillId="0" borderId="13" xfId="46" applyNumberFormat="1" applyFont="1" applyFill="1" applyBorder="1" applyAlignment="1" applyProtection="1">
      <alignment horizontal="right" wrapText="1"/>
    </xf>
    <xf numFmtId="0" fontId="22" fillId="0" borderId="0" xfId="46" applyFont="1" applyFill="1" applyBorder="1" applyAlignment="1">
      <alignment horizontal="left"/>
    </xf>
    <xf numFmtId="173" fontId="21" fillId="0" borderId="0" xfId="46" applyNumberFormat="1" applyFont="1" applyFill="1" applyBorder="1" applyAlignment="1">
      <alignment horizontal="right"/>
    </xf>
    <xf numFmtId="0" fontId="21" fillId="0" borderId="0" xfId="46" applyFont="1" applyFill="1" applyBorder="1" applyAlignment="1" applyProtection="1">
      <alignment horizontal="left"/>
    </xf>
    <xf numFmtId="168" fontId="22" fillId="0" borderId="0" xfId="46" applyNumberFormat="1" applyFont="1" applyFill="1" applyBorder="1" applyAlignment="1">
      <alignment horizontal="right"/>
    </xf>
    <xf numFmtId="0" fontId="22" fillId="0" borderId="0" xfId="46" applyFont="1" applyFill="1" applyBorder="1" applyAlignment="1" applyProtection="1">
      <alignment horizontal="left"/>
    </xf>
    <xf numFmtId="0" fontId="22" fillId="0" borderId="0" xfId="28" applyNumberFormat="1" applyFont="1" applyFill="1" applyBorder="1"/>
    <xf numFmtId="0" fontId="22" fillId="0" borderId="0" xfId="63" applyFont="1" applyFill="1" applyAlignment="1">
      <alignment horizontal="left"/>
    </xf>
    <xf numFmtId="168" fontId="22" fillId="0" borderId="0" xfId="63" applyNumberFormat="1" applyFont="1" applyFill="1" applyAlignment="1">
      <alignment horizontal="right" vertical="top" wrapText="1"/>
    </xf>
    <xf numFmtId="0" fontId="22" fillId="0" borderId="0" xfId="63" applyFont="1" applyFill="1" applyBorder="1" applyAlignment="1" applyProtection="1">
      <alignment horizontal="left" vertical="top" wrapText="1"/>
    </xf>
    <xf numFmtId="0" fontId="22" fillId="0" borderId="0" xfId="63" applyNumberFormat="1" applyFont="1" applyFill="1" applyAlignment="1">
      <alignment horizontal="right"/>
    </xf>
    <xf numFmtId="180" fontId="21" fillId="0" borderId="0" xfId="63" applyNumberFormat="1" applyFont="1" applyFill="1" applyAlignment="1">
      <alignment horizontal="right" vertical="top" wrapText="1"/>
    </xf>
    <xf numFmtId="0" fontId="21" fillId="0" borderId="0" xfId="63" applyFont="1" applyFill="1" applyAlignment="1" applyProtection="1">
      <alignment horizontal="left" vertical="top" wrapText="1"/>
    </xf>
    <xf numFmtId="170" fontId="22" fillId="0" borderId="0" xfId="63" applyNumberFormat="1" applyFont="1" applyFill="1" applyAlignment="1">
      <alignment horizontal="right" vertical="top" wrapText="1"/>
    </xf>
    <xf numFmtId="0" fontId="22" fillId="0" borderId="0" xfId="63" applyFont="1" applyFill="1" applyAlignment="1" applyProtection="1">
      <alignment horizontal="left" vertical="top" wrapText="1"/>
    </xf>
    <xf numFmtId="172" fontId="22" fillId="0" borderId="0" xfId="63" applyNumberFormat="1" applyFont="1" applyFill="1" applyAlignment="1">
      <alignment horizontal="right" vertical="top" wrapText="1"/>
    </xf>
    <xf numFmtId="0" fontId="22" fillId="0" borderId="0" xfId="63" applyNumberFormat="1" applyFont="1" applyFill="1" applyAlignment="1">
      <alignment horizontal="right" wrapText="1"/>
    </xf>
    <xf numFmtId="0" fontId="22" fillId="0" borderId="13" xfId="63" applyNumberFormat="1" applyFont="1" applyFill="1" applyBorder="1" applyAlignment="1" applyProtection="1">
      <alignment horizontal="right" wrapText="1"/>
    </xf>
    <xf numFmtId="0" fontId="22" fillId="0" borderId="0" xfId="63" applyFont="1" applyFill="1" applyBorder="1" applyAlignment="1">
      <alignment horizontal="left"/>
    </xf>
    <xf numFmtId="180" fontId="21" fillId="0" borderId="0" xfId="63" applyNumberFormat="1" applyFont="1" applyFill="1" applyBorder="1" applyAlignment="1">
      <alignment horizontal="right" vertical="top" wrapText="1"/>
    </xf>
    <xf numFmtId="0" fontId="21" fillId="0" borderId="0" xfId="63" applyFont="1" applyFill="1" applyBorder="1" applyAlignment="1" applyProtection="1">
      <alignment horizontal="left" vertical="top" wrapText="1"/>
    </xf>
    <xf numFmtId="0" fontId="22" fillId="0" borderId="11" xfId="46" applyFont="1" applyFill="1" applyBorder="1" applyAlignment="1">
      <alignment horizontal="left"/>
    </xf>
    <xf numFmtId="0" fontId="21" fillId="0" borderId="11" xfId="46" applyFont="1" applyFill="1" applyBorder="1" applyAlignment="1">
      <alignment horizontal="right"/>
    </xf>
    <xf numFmtId="0" fontId="21" fillId="0" borderId="11" xfId="46" applyFont="1" applyFill="1" applyBorder="1" applyAlignment="1" applyProtection="1">
      <alignment horizontal="left"/>
    </xf>
    <xf numFmtId="0" fontId="22" fillId="0" borderId="13" xfId="46" applyFont="1" applyFill="1" applyBorder="1" applyAlignment="1">
      <alignment horizontal="left"/>
    </xf>
    <xf numFmtId="0" fontId="22" fillId="0" borderId="13" xfId="46" applyFont="1" applyFill="1" applyBorder="1" applyAlignment="1">
      <alignment horizontal="right"/>
    </xf>
    <xf numFmtId="0" fontId="21" fillId="0" borderId="13" xfId="46" applyFont="1" applyFill="1" applyBorder="1" applyAlignment="1" applyProtection="1">
      <alignment horizontal="left"/>
    </xf>
    <xf numFmtId="0" fontId="22" fillId="0" borderId="0" xfId="46" applyNumberFormat="1" applyFont="1" applyFill="1" applyBorder="1" applyAlignment="1" applyProtection="1">
      <alignment horizontal="right" wrapText="1"/>
    </xf>
    <xf numFmtId="0" fontId="22" fillId="0" borderId="0" xfId="46" applyNumberFormat="1" applyFont="1" applyFill="1" applyProtection="1"/>
    <xf numFmtId="0" fontId="21" fillId="0" borderId="0" xfId="102" applyFont="1" applyFill="1" applyAlignment="1">
      <alignment horizontal="right" vertical="top"/>
    </xf>
    <xf numFmtId="0" fontId="21" fillId="0" borderId="0" xfId="102" applyFont="1" applyFill="1" applyAlignment="1" applyProtection="1">
      <alignment horizontal="left" vertical="top" wrapText="1"/>
    </xf>
    <xf numFmtId="168" fontId="22" fillId="0" borderId="0" xfId="102" applyNumberFormat="1" applyFont="1" applyFill="1" applyAlignment="1">
      <alignment horizontal="right" vertical="top"/>
    </xf>
    <xf numFmtId="0" fontId="22" fillId="0" borderId="0" xfId="102" applyFont="1" applyFill="1" applyAlignment="1" applyProtection="1">
      <alignment horizontal="left" vertical="top" wrapText="1"/>
    </xf>
    <xf numFmtId="0" fontId="22" fillId="0" borderId="0" xfId="63" applyFont="1" applyFill="1" applyBorder="1" applyAlignment="1">
      <alignment horizontal="right" vertical="top" wrapText="1"/>
    </xf>
    <xf numFmtId="0" fontId="22" fillId="0" borderId="0" xfId="46" applyFont="1" applyFill="1" applyBorder="1" applyAlignment="1">
      <alignment horizontal="right" vertical="top"/>
    </xf>
    <xf numFmtId="0" fontId="22" fillId="0" borderId="0" xfId="46" applyFont="1" applyFill="1" applyBorder="1" applyAlignment="1" applyProtection="1">
      <alignment horizontal="left" vertical="top" wrapText="1"/>
    </xf>
    <xf numFmtId="0" fontId="22" fillId="0" borderId="0" xfId="46" applyNumberFormat="1" applyFont="1" applyFill="1" applyBorder="1" applyAlignment="1" applyProtection="1">
      <alignment horizontal="right"/>
    </xf>
    <xf numFmtId="0" fontId="22" fillId="0" borderId="0" xfId="46" applyFont="1" applyFill="1" applyAlignment="1">
      <alignment horizontal="left" vertical="top"/>
    </xf>
    <xf numFmtId="0" fontId="22" fillId="0" borderId="13" xfId="46" applyNumberFormat="1" applyFont="1" applyFill="1" applyBorder="1" applyAlignment="1" applyProtection="1">
      <alignment horizontal="right"/>
    </xf>
    <xf numFmtId="180" fontId="21" fillId="0" borderId="0" xfId="60" applyNumberFormat="1" applyFont="1" applyFill="1" applyAlignment="1">
      <alignment vertical="top" wrapText="1"/>
    </xf>
    <xf numFmtId="196" fontId="22" fillId="0" borderId="0" xfId="60" applyNumberFormat="1" applyFont="1" applyFill="1" applyAlignment="1">
      <alignment vertical="top" wrapText="1"/>
    </xf>
    <xf numFmtId="196" fontId="22" fillId="0" borderId="0" xfId="60" applyNumberFormat="1" applyFont="1" applyFill="1" applyBorder="1" applyAlignment="1">
      <alignment vertical="top" wrapText="1"/>
    </xf>
    <xf numFmtId="180" fontId="21" fillId="0" borderId="0" xfId="60" applyNumberFormat="1" applyFont="1" applyFill="1" applyBorder="1" applyAlignment="1">
      <alignment vertical="top" wrapText="1"/>
    </xf>
    <xf numFmtId="0" fontId="21" fillId="0" borderId="11" xfId="60" applyFont="1" applyFill="1" applyBorder="1" applyAlignment="1">
      <alignment vertical="top" wrapText="1"/>
    </xf>
    <xf numFmtId="197" fontId="22" fillId="0" borderId="0" xfId="60" applyNumberFormat="1" applyFont="1" applyFill="1" applyBorder="1" applyAlignment="1">
      <alignment horizontal="right" vertical="top" wrapText="1"/>
    </xf>
    <xf numFmtId="191" fontId="22" fillId="0" borderId="0" xfId="60" applyNumberFormat="1" applyFont="1" applyFill="1" applyBorder="1" applyAlignment="1">
      <alignment vertical="top" wrapText="1"/>
    </xf>
    <xf numFmtId="169" fontId="21" fillId="0" borderId="0" xfId="60" applyNumberFormat="1" applyFont="1" applyFill="1" applyBorder="1" applyAlignment="1">
      <alignment vertical="top" wrapText="1"/>
    </xf>
    <xf numFmtId="0" fontId="22" fillId="0" borderId="0" xfId="60" applyFont="1" applyFill="1" applyBorder="1" applyAlignment="1" applyProtection="1">
      <alignment vertical="top" wrapText="1"/>
    </xf>
    <xf numFmtId="174" fontId="21" fillId="0" borderId="0" xfId="60" applyNumberFormat="1" applyFont="1" applyFill="1" applyBorder="1" applyAlignment="1">
      <alignment vertical="top" wrapText="1"/>
    </xf>
    <xf numFmtId="168" fontId="22" fillId="0" borderId="0" xfId="60" applyNumberFormat="1" applyFont="1" applyFill="1" applyBorder="1" applyAlignment="1">
      <alignment vertical="top" wrapText="1"/>
    </xf>
    <xf numFmtId="0" fontId="22" fillId="0" borderId="0" xfId="0" applyFont="1" applyFill="1" applyBorder="1" applyAlignment="1">
      <alignment horizontal="right" vertical="top"/>
    </xf>
    <xf numFmtId="166" fontId="21" fillId="0" borderId="0" xfId="60" applyNumberFormat="1" applyFont="1" applyFill="1" applyBorder="1" applyAlignment="1" applyProtection="1">
      <alignment horizontal="left" vertical="top" wrapText="1"/>
    </xf>
    <xf numFmtId="0" fontId="22" fillId="0" borderId="0" xfId="105" applyFont="1" applyFill="1" applyBorder="1" applyAlignment="1">
      <alignment vertical="top" wrapText="1"/>
    </xf>
    <xf numFmtId="0" fontId="21" fillId="0" borderId="0" xfId="105" applyFont="1" applyFill="1" applyBorder="1" applyAlignment="1" applyProtection="1">
      <alignment horizontal="left" vertical="top" wrapText="1"/>
    </xf>
    <xf numFmtId="0" fontId="21" fillId="0" borderId="0" xfId="105" applyFont="1" applyFill="1" applyBorder="1" applyAlignment="1">
      <alignment vertical="top" wrapText="1"/>
    </xf>
    <xf numFmtId="0" fontId="22" fillId="0" borderId="0" xfId="105" applyFont="1" applyFill="1" applyBorder="1" applyAlignment="1" applyProtection="1">
      <alignment horizontal="left" vertical="top" wrapText="1"/>
    </xf>
    <xf numFmtId="172" fontId="22" fillId="0" borderId="0" xfId="105" applyNumberFormat="1" applyFont="1" applyFill="1" applyBorder="1" applyAlignment="1">
      <alignment horizontal="right" vertical="top" wrapText="1"/>
    </xf>
    <xf numFmtId="0" fontId="22" fillId="0" borderId="0" xfId="105" applyFont="1" applyFill="1" applyBorder="1" applyAlignment="1">
      <alignment horizontal="right" vertical="top" wrapText="1"/>
    </xf>
    <xf numFmtId="0" fontId="22" fillId="0" borderId="0" xfId="105" applyNumberFormat="1" applyFont="1" applyFill="1" applyBorder="1" applyAlignment="1" applyProtection="1">
      <alignment horizontal="right"/>
    </xf>
    <xf numFmtId="0" fontId="21" fillId="0" borderId="11" xfId="105" applyFont="1" applyFill="1" applyBorder="1" applyAlignment="1" applyProtection="1">
      <alignment horizontal="left" vertical="top" wrapText="1"/>
    </xf>
    <xf numFmtId="0" fontId="21" fillId="0" borderId="13" xfId="105" applyFont="1" applyFill="1" applyBorder="1" applyAlignment="1" applyProtection="1">
      <alignment horizontal="left" vertical="top" wrapText="1"/>
    </xf>
    <xf numFmtId="0" fontId="22" fillId="0" borderId="0" xfId="41" applyFont="1" applyFill="1" applyAlignment="1">
      <alignment horizontal="left"/>
    </xf>
    <xf numFmtId="0" fontId="22" fillId="0" borderId="0" xfId="41" applyNumberFormat="1" applyFont="1" applyFill="1" applyAlignment="1" applyProtection="1">
      <alignment horizontal="center"/>
    </xf>
    <xf numFmtId="0" fontId="22" fillId="0" borderId="0" xfId="41" applyNumberFormat="1" applyFont="1" applyFill="1" applyAlignment="1" applyProtection="1">
      <alignment horizontal="left"/>
    </xf>
    <xf numFmtId="0" fontId="21" fillId="0" borderId="0" xfId="41" applyFont="1" applyFill="1" applyAlignment="1">
      <alignment horizontal="right"/>
    </xf>
    <xf numFmtId="0" fontId="22" fillId="0" borderId="0" xfId="41" applyNumberFormat="1" applyFont="1" applyFill="1" applyAlignment="1">
      <alignment horizontal="center"/>
    </xf>
    <xf numFmtId="180" fontId="21" fillId="0" borderId="0" xfId="41" applyNumberFormat="1" applyFont="1" applyFill="1" applyAlignment="1">
      <alignment horizontal="right"/>
    </xf>
    <xf numFmtId="0" fontId="21" fillId="0" borderId="0" xfId="41" applyFont="1" applyFill="1"/>
    <xf numFmtId="0" fontId="22" fillId="0" borderId="0" xfId="41" applyFont="1" applyFill="1" applyAlignment="1" applyProtection="1">
      <alignment horizontal="left"/>
    </xf>
    <xf numFmtId="0" fontId="22" fillId="0" borderId="0" xfId="41" applyFont="1" applyFill="1" applyAlignment="1">
      <alignment horizontal="right"/>
    </xf>
    <xf numFmtId="172" fontId="22" fillId="0" borderId="0" xfId="41" applyNumberFormat="1" applyFont="1" applyFill="1" applyAlignment="1">
      <alignment horizontal="right"/>
    </xf>
    <xf numFmtId="0" fontId="22" fillId="0" borderId="0" xfId="41" applyNumberFormat="1" applyFont="1" applyFill="1" applyBorder="1" applyAlignment="1" applyProtection="1">
      <alignment horizontal="center"/>
    </xf>
    <xf numFmtId="189" fontId="21" fillId="0" borderId="0" xfId="41" applyNumberFormat="1" applyFont="1" applyFill="1"/>
    <xf numFmtId="0" fontId="22" fillId="0" borderId="0" xfId="41" applyFont="1" applyFill="1" applyBorder="1" applyAlignment="1">
      <alignment horizontal="left"/>
    </xf>
    <xf numFmtId="172" fontId="22" fillId="0" borderId="0" xfId="41" applyNumberFormat="1" applyFont="1" applyFill="1" applyBorder="1" applyAlignment="1">
      <alignment horizontal="right"/>
    </xf>
    <xf numFmtId="0" fontId="21" fillId="0" borderId="0" xfId="41" applyFont="1" applyFill="1" applyBorder="1" applyAlignment="1" applyProtection="1">
      <alignment horizontal="left"/>
    </xf>
    <xf numFmtId="0" fontId="22" fillId="0" borderId="13" xfId="41" applyFont="1" applyFill="1" applyBorder="1" applyAlignment="1">
      <alignment horizontal="left"/>
    </xf>
    <xf numFmtId="0" fontId="22" fillId="0" borderId="13" xfId="41" applyFont="1" applyFill="1" applyBorder="1"/>
    <xf numFmtId="0" fontId="21" fillId="0" borderId="13" xfId="41" applyFont="1" applyFill="1" applyBorder="1" applyAlignment="1" applyProtection="1">
      <alignment horizontal="left"/>
    </xf>
    <xf numFmtId="0" fontId="22" fillId="0" borderId="0" xfId="70" applyNumberFormat="1" applyFont="1" applyFill="1" applyBorder="1" applyAlignment="1" applyProtection="1">
      <alignment horizontal="center"/>
    </xf>
    <xf numFmtId="0" fontId="21" fillId="0" borderId="0" xfId="41" applyFont="1" applyFill="1" applyAlignment="1">
      <alignment horizontal="center" vertical="top" wrapText="1"/>
    </xf>
    <xf numFmtId="0" fontId="21" fillId="0" borderId="0" xfId="41" applyFont="1" applyFill="1" applyAlignment="1">
      <alignment horizontal="left" vertical="top" wrapText="1"/>
    </xf>
    <xf numFmtId="168" fontId="22" fillId="0" borderId="0" xfId="41" applyNumberFormat="1" applyFont="1" applyFill="1" applyBorder="1" applyAlignment="1">
      <alignment vertical="top" wrapText="1"/>
    </xf>
    <xf numFmtId="188" fontId="21" fillId="0" borderId="0" xfId="41" applyNumberFormat="1" applyFont="1" applyFill="1" applyBorder="1" applyAlignment="1">
      <alignment vertical="top" wrapText="1"/>
    </xf>
    <xf numFmtId="0" fontId="24" fillId="0" borderId="0" xfId="41" applyNumberFormat="1" applyFont="1" applyFill="1"/>
    <xf numFmtId="0" fontId="24" fillId="0" borderId="0" xfId="41" applyNumberFormat="1" applyFont="1" applyFill="1" applyAlignment="1">
      <alignment horizontal="center"/>
    </xf>
    <xf numFmtId="0" fontId="24" fillId="0" borderId="0" xfId="41" applyFont="1" applyFill="1" applyBorder="1" applyAlignment="1">
      <alignment horizontal="right" vertical="top"/>
    </xf>
    <xf numFmtId="0" fontId="24" fillId="0" borderId="11" xfId="41" applyNumberFormat="1" applyFont="1" applyFill="1" applyBorder="1" applyAlignment="1">
      <alignment horizontal="right" wrapText="1"/>
    </xf>
    <xf numFmtId="0" fontId="21" fillId="0" borderId="11" xfId="41" applyFont="1" applyFill="1" applyBorder="1" applyAlignment="1">
      <alignment vertical="top" wrapText="1"/>
    </xf>
    <xf numFmtId="0" fontId="22" fillId="0" borderId="13" xfId="41" applyFont="1" applyFill="1" applyBorder="1" applyAlignment="1">
      <alignment horizontal="left" vertical="top" wrapText="1"/>
    </xf>
    <xf numFmtId="0" fontId="21" fillId="0" borderId="13" xfId="41" applyFont="1" applyFill="1" applyBorder="1" applyAlignment="1">
      <alignment vertical="top" wrapText="1"/>
    </xf>
    <xf numFmtId="0" fontId="22" fillId="0" borderId="0" xfId="41" applyNumberFormat="1" applyFont="1" applyFill="1" applyBorder="1" applyAlignment="1" applyProtection="1">
      <alignment horizontal="left"/>
    </xf>
    <xf numFmtId="180" fontId="21" fillId="0" borderId="0" xfId="41" applyNumberFormat="1" applyFont="1" applyFill="1" applyBorder="1" applyAlignment="1">
      <alignment vertical="top" wrapText="1"/>
    </xf>
    <xf numFmtId="167" fontId="21" fillId="0" borderId="0" xfId="41" applyNumberFormat="1" applyFont="1" applyFill="1" applyBorder="1" applyAlignment="1">
      <alignment vertical="top" wrapText="1"/>
    </xf>
    <xf numFmtId="168" fontId="22" fillId="0" borderId="0" xfId="41" applyNumberFormat="1" applyFont="1" applyFill="1" applyAlignment="1">
      <alignment vertical="top" wrapText="1"/>
    </xf>
    <xf numFmtId="0" fontId="22" fillId="0" borderId="0" xfId="85" applyNumberFormat="1" applyFont="1" applyFill="1" applyProtection="1"/>
    <xf numFmtId="0" fontId="22" fillId="0" borderId="0" xfId="85" applyNumberFormat="1" applyFont="1" applyFill="1" applyAlignment="1" applyProtection="1">
      <alignment horizontal="right"/>
    </xf>
    <xf numFmtId="0" fontId="22" fillId="0" borderId="0" xfId="42" applyFont="1" applyFill="1"/>
    <xf numFmtId="0" fontId="22" fillId="0" borderId="0" xfId="86" applyFont="1" applyFill="1" applyProtection="1"/>
    <xf numFmtId="0" fontId="22" fillId="0" borderId="0" xfId="86" applyFont="1" applyFill="1" applyBorder="1" applyAlignment="1" applyProtection="1">
      <alignment horizontal="left"/>
    </xf>
    <xf numFmtId="0" fontId="22" fillId="0" borderId="0" xfId="86" applyFont="1" applyFill="1" applyBorder="1" applyAlignment="1" applyProtection="1">
      <alignment horizontal="right"/>
    </xf>
    <xf numFmtId="0" fontId="22" fillId="0" borderId="0" xfId="71" applyNumberFormat="1" applyFont="1" applyFill="1" applyBorder="1" applyProtection="1"/>
    <xf numFmtId="0" fontId="22" fillId="0" borderId="0" xfId="71" applyNumberFormat="1" applyFont="1" applyFill="1" applyBorder="1" applyAlignment="1" applyProtection="1">
      <alignment horizontal="right"/>
    </xf>
    <xf numFmtId="0" fontId="22" fillId="0" borderId="0" xfId="42" applyFont="1" applyFill="1" applyAlignment="1">
      <alignment horizontal="left"/>
    </xf>
    <xf numFmtId="0" fontId="21" fillId="0" borderId="0" xfId="42" applyFont="1" applyFill="1" applyAlignment="1" applyProtection="1">
      <alignment horizontal="left"/>
    </xf>
    <xf numFmtId="0" fontId="22" fillId="0" borderId="0" xfId="42" applyNumberFormat="1" applyFont="1" applyFill="1"/>
    <xf numFmtId="0" fontId="21" fillId="0" borderId="0" xfId="42" applyFont="1" applyFill="1"/>
    <xf numFmtId="180" fontId="21" fillId="0" borderId="0" xfId="42" applyNumberFormat="1" applyFont="1" applyFill="1"/>
    <xf numFmtId="0" fontId="22" fillId="0" borderId="0" xfId="42" applyFont="1" applyFill="1" applyAlignment="1">
      <alignment vertical="top"/>
    </xf>
    <xf numFmtId="0" fontId="22" fillId="0" borderId="0" xfId="42" applyFont="1" applyFill="1" applyAlignment="1" applyProtection="1">
      <alignment horizontal="left" wrapText="1"/>
    </xf>
    <xf numFmtId="172" fontId="22" fillId="0" borderId="0" xfId="42" applyNumberFormat="1" applyFont="1" applyFill="1" applyAlignment="1">
      <alignment horizontal="right"/>
    </xf>
    <xf numFmtId="0" fontId="22" fillId="0" borderId="0" xfId="42" applyFont="1" applyFill="1" applyAlignment="1" applyProtection="1">
      <alignment horizontal="left"/>
    </xf>
    <xf numFmtId="0" fontId="22" fillId="0" borderId="0" xfId="42" applyNumberFormat="1" applyFont="1" applyFill="1" applyAlignment="1" applyProtection="1">
      <alignment horizontal="right" wrapText="1"/>
    </xf>
    <xf numFmtId="0" fontId="22" fillId="0" borderId="0" xfId="42" applyNumberFormat="1" applyFont="1" applyFill="1" applyBorder="1" applyAlignment="1" applyProtection="1">
      <alignment horizontal="right" wrapText="1"/>
    </xf>
    <xf numFmtId="0" fontId="22" fillId="0" borderId="0" xfId="42" applyFont="1" applyFill="1" applyAlignment="1">
      <alignment horizontal="left" vertical="top"/>
    </xf>
    <xf numFmtId="0" fontId="22" fillId="0" borderId="13" xfId="42" applyNumberFormat="1" applyFont="1" applyFill="1" applyBorder="1" applyAlignment="1" applyProtection="1">
      <alignment horizontal="right" wrapText="1"/>
    </xf>
    <xf numFmtId="0" fontId="22" fillId="0" borderId="0" xfId="42" applyNumberFormat="1" applyFont="1" applyFill="1" applyBorder="1" applyAlignment="1" applyProtection="1">
      <alignment horizontal="right"/>
    </xf>
    <xf numFmtId="0" fontId="22" fillId="0" borderId="0" xfId="42" applyNumberFormat="1" applyFont="1" applyFill="1" applyAlignment="1">
      <alignment horizontal="right"/>
    </xf>
    <xf numFmtId="0" fontId="22" fillId="0" borderId="0" xfId="42" applyFont="1" applyFill="1" applyBorder="1" applyAlignment="1">
      <alignment horizontal="left"/>
    </xf>
    <xf numFmtId="180" fontId="21" fillId="0" borderId="0" xfId="42" applyNumberFormat="1" applyFont="1" applyFill="1" applyBorder="1"/>
    <xf numFmtId="0" fontId="21" fillId="0" borderId="0" xfId="42" applyFont="1" applyFill="1" applyBorder="1" applyAlignment="1" applyProtection="1">
      <alignment horizontal="left"/>
    </xf>
    <xf numFmtId="0" fontId="22" fillId="0" borderId="11" xfId="42" applyNumberFormat="1" applyFont="1" applyFill="1" applyBorder="1" applyAlignment="1" applyProtection="1">
      <alignment horizontal="right" wrapText="1"/>
    </xf>
    <xf numFmtId="0" fontId="21" fillId="0" borderId="0" xfId="42" applyFont="1" applyFill="1" applyBorder="1"/>
    <xf numFmtId="0" fontId="22" fillId="0" borderId="0" xfId="42" applyFont="1" applyFill="1" applyBorder="1" applyAlignment="1" applyProtection="1">
      <alignment horizontal="left"/>
    </xf>
    <xf numFmtId="189" fontId="21" fillId="0" borderId="0" xfId="42" applyNumberFormat="1" applyFont="1" applyFill="1" applyBorder="1"/>
    <xf numFmtId="0" fontId="22" fillId="0" borderId="0" xfId="42" applyFont="1" applyFill="1" applyBorder="1"/>
    <xf numFmtId="0" fontId="22" fillId="0" borderId="0" xfId="42" applyNumberFormat="1" applyFont="1" applyFill="1" applyBorder="1" applyAlignment="1">
      <alignment horizontal="right"/>
    </xf>
    <xf numFmtId="172" fontId="22" fillId="0" borderId="0" xfId="42" applyNumberFormat="1" applyFont="1" applyFill="1" applyBorder="1" applyAlignment="1">
      <alignment horizontal="right"/>
    </xf>
    <xf numFmtId="0" fontId="22" fillId="0" borderId="13" xfId="42" applyFont="1" applyFill="1" applyBorder="1" applyAlignment="1">
      <alignment horizontal="left"/>
    </xf>
    <xf numFmtId="0" fontId="22" fillId="0" borderId="13" xfId="42" applyFont="1" applyFill="1" applyBorder="1"/>
    <xf numFmtId="0" fontId="21" fillId="0" borderId="13" xfId="42" applyFont="1" applyFill="1" applyBorder="1" applyAlignment="1" applyProtection="1">
      <alignment horizontal="left"/>
    </xf>
    <xf numFmtId="0" fontId="22" fillId="0" borderId="0" xfId="42" applyNumberFormat="1" applyFont="1" applyFill="1" applyAlignment="1">
      <alignment horizontal="center"/>
    </xf>
    <xf numFmtId="0" fontId="22" fillId="0" borderId="0" xfId="42" applyNumberFormat="1" applyFont="1" applyFill="1" applyBorder="1"/>
    <xf numFmtId="0" fontId="22" fillId="0" borderId="0" xfId="42" applyNumberFormat="1" applyFont="1" applyFill="1" applyAlignment="1" applyProtection="1">
      <alignment horizontal="center"/>
    </xf>
    <xf numFmtId="0" fontId="22" fillId="0" borderId="0" xfId="42" applyNumberFormat="1" applyFont="1" applyFill="1" applyAlignment="1" applyProtection="1">
      <alignment horizontal="left"/>
    </xf>
    <xf numFmtId="0" fontId="21" fillId="0" borderId="0" xfId="42" applyFont="1" applyFill="1" applyAlignment="1">
      <alignment vertical="top"/>
    </xf>
    <xf numFmtId="0" fontId="21" fillId="0" borderId="0" xfId="42" applyFont="1" applyFill="1" applyAlignment="1" applyProtection="1">
      <alignment horizontal="left" vertical="top"/>
    </xf>
    <xf numFmtId="189" fontId="21" fillId="0" borderId="0" xfId="42" applyNumberFormat="1" applyFont="1" applyFill="1" applyAlignment="1">
      <alignment vertical="top"/>
    </xf>
    <xf numFmtId="0" fontId="22" fillId="0" borderId="0" xfId="42" applyFont="1" applyFill="1" applyAlignment="1" applyProtection="1">
      <alignment horizontal="left" vertical="top"/>
    </xf>
    <xf numFmtId="172" fontId="22" fillId="0" borderId="0" xfId="42" applyNumberFormat="1" applyFont="1" applyFill="1" applyAlignment="1">
      <alignment horizontal="right" vertical="top"/>
    </xf>
    <xf numFmtId="178" fontId="22" fillId="0" borderId="13" xfId="28" applyNumberFormat="1" applyFont="1" applyFill="1" applyBorder="1" applyAlignment="1" applyProtection="1">
      <alignment horizontal="right" wrapText="1"/>
    </xf>
    <xf numFmtId="0" fontId="22" fillId="0" borderId="13" xfId="42" applyNumberFormat="1" applyFont="1" applyFill="1" applyBorder="1" applyAlignment="1" applyProtection="1">
      <alignment wrapText="1"/>
    </xf>
    <xf numFmtId="0" fontId="22" fillId="0" borderId="13" xfId="42" applyFont="1" applyFill="1" applyBorder="1" applyAlignment="1">
      <alignment vertical="top"/>
    </xf>
    <xf numFmtId="0" fontId="21" fillId="0" borderId="13" xfId="42" applyFont="1" applyFill="1" applyBorder="1" applyAlignment="1" applyProtection="1">
      <alignment horizontal="left" vertical="top"/>
    </xf>
    <xf numFmtId="0" fontId="22" fillId="0" borderId="13" xfId="42" applyNumberFormat="1" applyFont="1" applyFill="1" applyBorder="1" applyAlignment="1" applyProtection="1">
      <alignment horizontal="right"/>
    </xf>
    <xf numFmtId="0" fontId="22" fillId="0" borderId="0" xfId="42" applyNumberFormat="1" applyFont="1" applyFill="1" applyAlignment="1">
      <alignment horizontal="left" vertical="top" wrapText="1"/>
    </xf>
    <xf numFmtId="0" fontId="22" fillId="0" borderId="0" xfId="42" applyNumberFormat="1" applyFont="1" applyFill="1" applyAlignment="1">
      <alignment horizontal="right" vertical="top" wrapText="1"/>
    </xf>
    <xf numFmtId="0" fontId="21" fillId="0" borderId="0" xfId="42" applyNumberFormat="1" applyFont="1" applyFill="1"/>
    <xf numFmtId="0" fontId="22" fillId="0" borderId="0" xfId="42" applyNumberFormat="1" applyFont="1" applyFill="1" applyBorder="1" applyAlignment="1" applyProtection="1">
      <alignment horizontal="left" vertical="top" wrapText="1"/>
    </xf>
    <xf numFmtId="0" fontId="22" fillId="0" borderId="0" xfId="86" applyNumberFormat="1" applyFont="1" applyFill="1" applyProtection="1"/>
    <xf numFmtId="0" fontId="22" fillId="0" borderId="0" xfId="86" applyNumberFormat="1" applyFont="1" applyFill="1" applyBorder="1" applyAlignment="1" applyProtection="1">
      <alignment horizontal="left" vertical="top" wrapText="1"/>
    </xf>
    <xf numFmtId="0" fontId="22" fillId="0" borderId="0" xfId="86" applyNumberFormat="1" applyFont="1" applyFill="1" applyBorder="1" applyAlignment="1" applyProtection="1">
      <alignment horizontal="right" vertical="top" wrapText="1"/>
    </xf>
    <xf numFmtId="0" fontId="21" fillId="0" borderId="0" xfId="42" applyNumberFormat="1" applyFont="1" applyFill="1" applyBorder="1" applyAlignment="1" applyProtection="1">
      <alignment horizontal="right" vertical="top" wrapText="1"/>
    </xf>
    <xf numFmtId="0" fontId="21" fillId="0" borderId="0" xfId="42" applyNumberFormat="1" applyFont="1" applyFill="1" applyBorder="1" applyAlignment="1" applyProtection="1">
      <alignment horizontal="left" vertical="top" wrapText="1"/>
    </xf>
    <xf numFmtId="0" fontId="22" fillId="0" borderId="0" xfId="42" applyNumberFormat="1" applyFont="1" applyFill="1" applyBorder="1" applyAlignment="1" applyProtection="1">
      <alignment horizontal="center"/>
    </xf>
    <xf numFmtId="0" fontId="21" fillId="0" borderId="0" xfId="42" applyNumberFormat="1" applyFont="1" applyFill="1" applyBorder="1" applyAlignment="1">
      <alignment horizontal="right" vertical="top" wrapText="1"/>
    </xf>
    <xf numFmtId="189" fontId="21" fillId="0" borderId="0" xfId="42" applyNumberFormat="1" applyFont="1" applyFill="1" applyBorder="1" applyAlignment="1">
      <alignment horizontal="right" vertical="top" wrapText="1"/>
    </xf>
    <xf numFmtId="0" fontId="22" fillId="0" borderId="0" xfId="42" applyNumberFormat="1" applyFont="1" applyFill="1" applyBorder="1" applyAlignment="1">
      <alignment horizontal="right" vertical="top" wrapText="1"/>
    </xf>
    <xf numFmtId="0" fontId="22" fillId="0" borderId="0" xfId="42" applyNumberFormat="1" applyFont="1" applyFill="1" applyAlignment="1" applyProtection="1">
      <alignment horizontal="right"/>
    </xf>
    <xf numFmtId="0" fontId="22" fillId="0" borderId="0" xfId="42" applyNumberFormat="1" applyFont="1" applyFill="1" applyBorder="1" applyAlignment="1">
      <alignment horizontal="left" vertical="top" wrapText="1"/>
    </xf>
    <xf numFmtId="0" fontId="22" fillId="0" borderId="13" xfId="42" applyNumberFormat="1" applyFont="1" applyFill="1" applyBorder="1" applyAlignment="1">
      <alignment horizontal="right"/>
    </xf>
    <xf numFmtId="0" fontId="22" fillId="0" borderId="11" xfId="42" applyNumberFormat="1" applyFont="1" applyFill="1" applyBorder="1" applyAlignment="1" applyProtection="1">
      <alignment horizontal="right"/>
    </xf>
    <xf numFmtId="173" fontId="21" fillId="0" borderId="0" xfId="42" applyNumberFormat="1" applyFont="1" applyFill="1" applyBorder="1" applyAlignment="1">
      <alignment horizontal="right" vertical="top" wrapText="1"/>
    </xf>
    <xf numFmtId="0" fontId="21" fillId="0" borderId="0" xfId="42" applyNumberFormat="1" applyFont="1" applyFill="1" applyAlignment="1">
      <alignment horizontal="right" vertical="top" wrapText="1"/>
    </xf>
    <xf numFmtId="0" fontId="21" fillId="0" borderId="0" xfId="42" applyNumberFormat="1" applyFont="1" applyFill="1" applyAlignment="1" applyProtection="1">
      <alignment horizontal="left" vertical="top" wrapText="1"/>
    </xf>
    <xf numFmtId="0" fontId="22" fillId="0" borderId="13" xfId="42" applyNumberFormat="1" applyFont="1" applyFill="1" applyBorder="1" applyAlignment="1">
      <alignment horizontal="left" vertical="top" wrapText="1"/>
    </xf>
    <xf numFmtId="0" fontId="21" fillId="0" borderId="13" xfId="42" applyNumberFormat="1" applyFont="1" applyFill="1" applyBorder="1" applyAlignment="1">
      <alignment horizontal="right" vertical="top" wrapText="1"/>
    </xf>
    <xf numFmtId="0" fontId="21" fillId="0" borderId="13" xfId="42" applyNumberFormat="1" applyFont="1" applyFill="1" applyBorder="1" applyAlignment="1">
      <alignment vertical="top" wrapText="1"/>
    </xf>
    <xf numFmtId="0" fontId="22" fillId="0" borderId="10" xfId="42" applyNumberFormat="1" applyFont="1" applyFill="1" applyBorder="1" applyAlignment="1">
      <alignment horizontal="right"/>
    </xf>
    <xf numFmtId="0" fontId="22" fillId="0" borderId="0" xfId="0" applyNumberFormat="1" applyFont="1" applyFill="1" applyAlignment="1">
      <alignment horizontal="left" indent="1"/>
    </xf>
    <xf numFmtId="0" fontId="21" fillId="0" borderId="0" xfId="42" applyNumberFormat="1" applyFont="1" applyFill="1" applyBorder="1" applyAlignment="1">
      <alignment vertical="top" wrapText="1"/>
    </xf>
    <xf numFmtId="0" fontId="22" fillId="0" borderId="0" xfId="0" applyNumberFormat="1" applyFont="1" applyFill="1" applyAlignment="1">
      <alignment vertical="top"/>
    </xf>
    <xf numFmtId="168" fontId="22" fillId="0" borderId="0" xfId="42" applyNumberFormat="1" applyFont="1" applyFill="1" applyBorder="1" applyAlignment="1">
      <alignment horizontal="right" vertical="top" wrapText="1"/>
    </xf>
    <xf numFmtId="0" fontId="22" fillId="0" borderId="0" xfId="42" applyNumberFormat="1" applyFont="1" applyFill="1" applyBorder="1" applyAlignment="1">
      <alignment vertical="top" wrapText="1"/>
    </xf>
    <xf numFmtId="181" fontId="21" fillId="0" borderId="0" xfId="42" applyNumberFormat="1" applyFont="1" applyFill="1" applyBorder="1" applyAlignment="1">
      <alignment horizontal="right" vertical="top" wrapText="1"/>
    </xf>
    <xf numFmtId="166" fontId="22" fillId="0" borderId="0" xfId="112" applyFont="1" applyFill="1" applyAlignment="1"/>
    <xf numFmtId="166" fontId="22" fillId="0" borderId="0" xfId="112" applyFont="1" applyFill="1"/>
    <xf numFmtId="166" fontId="22" fillId="0" borderId="0" xfId="112" applyFont="1" applyFill="1" applyBorder="1" applyAlignment="1">
      <alignment horizontal="left" vertical="top" wrapText="1"/>
    </xf>
    <xf numFmtId="166" fontId="22" fillId="0" borderId="0" xfId="112" applyFont="1" applyFill="1" applyBorder="1" applyAlignment="1">
      <alignment horizontal="right" vertical="top" wrapText="1"/>
    </xf>
    <xf numFmtId="166" fontId="21" fillId="0" borderId="0" xfId="112" applyNumberFormat="1" applyFont="1" applyFill="1" applyBorder="1" applyAlignment="1" applyProtection="1">
      <alignment horizontal="left"/>
    </xf>
    <xf numFmtId="0" fontId="21" fillId="0" borderId="0" xfId="112" applyNumberFormat="1" applyFont="1" applyFill="1" applyBorder="1" applyAlignment="1" applyProtection="1">
      <alignment horizontal="center"/>
    </xf>
    <xf numFmtId="0" fontId="22" fillId="0" borderId="0" xfId="86" applyFont="1" applyFill="1" applyAlignment="1" applyProtection="1"/>
    <xf numFmtId="166" fontId="22" fillId="0" borderId="0" xfId="112" applyFont="1" applyFill="1" applyAlignment="1">
      <alignment horizontal="left" vertical="top" wrapText="1"/>
    </xf>
    <xf numFmtId="166" fontId="22" fillId="0" borderId="0" xfId="112" applyFont="1" applyFill="1" applyAlignment="1">
      <alignment horizontal="right" vertical="top" wrapText="1"/>
    </xf>
    <xf numFmtId="166" fontId="21" fillId="0" borderId="0" xfId="112" applyNumberFormat="1" applyFont="1" applyFill="1" applyAlignment="1" applyProtection="1">
      <alignment horizontal="left" vertical="top" wrapText="1"/>
    </xf>
    <xf numFmtId="0" fontId="22" fillId="0" borderId="0" xfId="112" applyNumberFormat="1" applyFont="1" applyFill="1" applyBorder="1" applyAlignment="1" applyProtection="1">
      <alignment horizontal="right"/>
    </xf>
    <xf numFmtId="0" fontId="22" fillId="0" borderId="0" xfId="112" applyNumberFormat="1" applyFont="1" applyFill="1" applyBorder="1" applyAlignment="1" applyProtection="1">
      <alignment horizontal="left"/>
    </xf>
    <xf numFmtId="166" fontId="21" fillId="0" borderId="0" xfId="112" applyFont="1" applyFill="1" applyAlignment="1">
      <alignment horizontal="right" vertical="top" wrapText="1"/>
    </xf>
    <xf numFmtId="166" fontId="22" fillId="0" borderId="0" xfId="112" applyNumberFormat="1" applyFont="1" applyFill="1" applyAlignment="1" applyProtection="1">
      <alignment horizontal="left" vertical="top" wrapText="1"/>
    </xf>
    <xf numFmtId="180" fontId="21" fillId="0" borderId="0" xfId="112" applyNumberFormat="1" applyFont="1" applyFill="1" applyAlignment="1">
      <alignment horizontal="right" vertical="top" wrapText="1"/>
    </xf>
    <xf numFmtId="172" fontId="22" fillId="0" borderId="0" xfId="112" applyNumberFormat="1" applyFont="1" applyFill="1" applyBorder="1" applyAlignment="1">
      <alignment horizontal="right" vertical="top" wrapText="1"/>
    </xf>
    <xf numFmtId="166" fontId="21" fillId="0" borderId="0" xfId="112" applyFont="1" applyFill="1" applyBorder="1" applyAlignment="1">
      <alignment horizontal="right" vertical="top" wrapText="1"/>
    </xf>
    <xf numFmtId="166" fontId="21" fillId="0" borderId="0" xfId="112" applyNumberFormat="1" applyFont="1" applyFill="1" applyBorder="1" applyAlignment="1" applyProtection="1">
      <alignment horizontal="left" vertical="top" wrapText="1"/>
    </xf>
    <xf numFmtId="0" fontId="22" fillId="0" borderId="0" xfId="112" applyNumberFormat="1" applyFont="1" applyFill="1" applyAlignment="1">
      <alignment horizontal="right"/>
    </xf>
    <xf numFmtId="166" fontId="22" fillId="0" borderId="0" xfId="112" applyNumberFormat="1" applyFont="1" applyFill="1" applyBorder="1" applyAlignment="1" applyProtection="1">
      <alignment horizontal="left" vertical="top" wrapText="1"/>
    </xf>
    <xf numFmtId="0" fontId="22" fillId="0" borderId="0" xfId="112" applyNumberFormat="1" applyFont="1" applyFill="1" applyBorder="1" applyAlignment="1">
      <alignment horizontal="right"/>
    </xf>
    <xf numFmtId="49" fontId="22" fillId="0" borderId="0" xfId="112" applyNumberFormat="1" applyFont="1" applyFill="1" applyAlignment="1">
      <alignment horizontal="right" vertical="top" wrapText="1"/>
    </xf>
    <xf numFmtId="0" fontId="22" fillId="0" borderId="13" xfId="112" applyNumberFormat="1" applyFont="1" applyFill="1" applyBorder="1" applyAlignment="1" applyProtection="1">
      <alignment horizontal="right"/>
    </xf>
    <xf numFmtId="0" fontId="22" fillId="0" borderId="13" xfId="112" applyNumberFormat="1" applyFont="1" applyFill="1" applyBorder="1" applyAlignment="1" applyProtection="1">
      <alignment horizontal="right" wrapText="1"/>
    </xf>
    <xf numFmtId="0" fontId="22" fillId="0" borderId="0" xfId="112" applyNumberFormat="1" applyFont="1" applyFill="1" applyBorder="1" applyAlignment="1" applyProtection="1">
      <alignment horizontal="right" wrapText="1"/>
    </xf>
    <xf numFmtId="0" fontId="22" fillId="0" borderId="0" xfId="112" applyNumberFormat="1" applyFont="1" applyFill="1" applyAlignment="1">
      <alignment horizontal="right" wrapText="1"/>
    </xf>
    <xf numFmtId="168" fontId="22" fillId="0" borderId="0" xfId="112" applyNumberFormat="1" applyFont="1" applyFill="1" applyBorder="1" applyAlignment="1">
      <alignment horizontal="right" vertical="top" wrapText="1"/>
    </xf>
    <xf numFmtId="0" fontId="22" fillId="0" borderId="0" xfId="112" applyNumberFormat="1" applyFont="1" applyFill="1" applyBorder="1" applyAlignment="1">
      <alignment horizontal="right" wrapText="1"/>
    </xf>
    <xf numFmtId="0" fontId="22" fillId="0" borderId="11" xfId="112" applyNumberFormat="1" applyFont="1" applyFill="1" applyBorder="1" applyAlignment="1" applyProtection="1">
      <alignment horizontal="right" wrapText="1"/>
    </xf>
    <xf numFmtId="182" fontId="21" fillId="0" borderId="0" xfId="112" applyNumberFormat="1" applyFont="1" applyFill="1" applyBorder="1" applyAlignment="1" applyProtection="1">
      <alignment horizontal="right" vertical="top" wrapText="1"/>
    </xf>
    <xf numFmtId="0" fontId="22" fillId="0" borderId="0" xfId="112" applyNumberFormat="1" applyFont="1" applyFill="1" applyAlignment="1" applyProtection="1">
      <alignment horizontal="right" wrapText="1"/>
    </xf>
    <xf numFmtId="172" fontId="22" fillId="0" borderId="0" xfId="112" applyNumberFormat="1" applyFont="1" applyFill="1" applyAlignment="1">
      <alignment horizontal="right" vertical="top" wrapText="1"/>
    </xf>
    <xf numFmtId="166" fontId="22" fillId="0" borderId="13" xfId="112" applyFont="1" applyFill="1" applyBorder="1" applyAlignment="1">
      <alignment horizontal="left" vertical="top" wrapText="1"/>
    </xf>
    <xf numFmtId="166" fontId="22" fillId="0" borderId="13" xfId="112" applyFont="1" applyFill="1" applyBorder="1" applyAlignment="1">
      <alignment horizontal="right" vertical="top" wrapText="1"/>
    </xf>
    <xf numFmtId="166" fontId="21" fillId="0" borderId="13" xfId="112" applyNumberFormat="1" applyFont="1" applyFill="1" applyBorder="1" applyAlignment="1" applyProtection="1">
      <alignment horizontal="left" vertical="top" wrapText="1"/>
    </xf>
    <xf numFmtId="0" fontId="22" fillId="0" borderId="0" xfId="112" applyNumberFormat="1" applyFont="1" applyFill="1"/>
    <xf numFmtId="173" fontId="21" fillId="0" borderId="0" xfId="60" applyNumberFormat="1" applyFont="1" applyFill="1" applyBorder="1" applyAlignment="1">
      <alignment vertical="top" wrapText="1"/>
    </xf>
    <xf numFmtId="0" fontId="22" fillId="0" borderId="0" xfId="86" applyFont="1" applyFill="1" applyBorder="1" applyAlignment="1" applyProtection="1">
      <alignment horizontal="left" vertical="top" wrapText="1"/>
    </xf>
    <xf numFmtId="183" fontId="22" fillId="0" borderId="0" xfId="60" applyNumberFormat="1" applyFont="1" applyFill="1" applyBorder="1" applyAlignment="1">
      <alignment vertical="top" wrapText="1"/>
    </xf>
    <xf numFmtId="167" fontId="21" fillId="0" borderId="0" xfId="60" applyNumberFormat="1" applyFont="1" applyFill="1" applyBorder="1" applyAlignment="1" applyProtection="1">
      <alignment horizontal="left" vertical="top" wrapText="1"/>
    </xf>
    <xf numFmtId="0" fontId="21" fillId="0" borderId="0" xfId="101" applyFont="1" applyFill="1" applyBorder="1" applyAlignment="1">
      <alignment vertical="top" wrapText="1"/>
    </xf>
    <xf numFmtId="168" fontId="22" fillId="0" borderId="0" xfId="60" applyNumberFormat="1" applyFont="1" applyFill="1" applyBorder="1" applyAlignment="1">
      <alignment vertical="top"/>
    </xf>
    <xf numFmtId="168" fontId="22" fillId="0" borderId="0" xfId="60" applyNumberFormat="1" applyFont="1" applyFill="1" applyBorder="1" applyAlignment="1">
      <alignment horizontal="right" vertical="top"/>
    </xf>
    <xf numFmtId="180" fontId="21" fillId="0" borderId="0" xfId="101" applyNumberFormat="1" applyFont="1" applyFill="1" applyBorder="1" applyAlignment="1">
      <alignment vertical="top" wrapText="1"/>
    </xf>
    <xf numFmtId="0" fontId="22" fillId="0" borderId="13" xfId="60" applyNumberFormat="1" applyFont="1" applyFill="1" applyBorder="1" applyAlignment="1">
      <alignment horizontal="right"/>
    </xf>
    <xf numFmtId="0" fontId="22" fillId="0" borderId="0" xfId="101" applyNumberFormat="1" applyFont="1" applyFill="1" applyBorder="1" applyAlignment="1">
      <alignment horizontal="right"/>
    </xf>
    <xf numFmtId="0" fontId="21" fillId="0" borderId="11" xfId="101" applyFont="1" applyFill="1" applyBorder="1" applyAlignment="1">
      <alignment vertical="top" wrapText="1"/>
    </xf>
    <xf numFmtId="0" fontId="21" fillId="0" borderId="0" xfId="60" applyFont="1" applyFill="1" applyBorder="1" applyAlignment="1" applyProtection="1">
      <alignment horizontal="center" wrapText="1"/>
    </xf>
    <xf numFmtId="0" fontId="21" fillId="0" borderId="0" xfId="60" applyNumberFormat="1" applyFont="1" applyFill="1" applyBorder="1" applyAlignment="1" applyProtection="1">
      <alignment horizontal="left"/>
    </xf>
    <xf numFmtId="0" fontId="22" fillId="0" borderId="0" xfId="86" applyFont="1" applyFill="1" applyBorder="1" applyAlignment="1" applyProtection="1">
      <alignment horizontal="right" vertical="top" wrapText="1"/>
    </xf>
    <xf numFmtId="0" fontId="22" fillId="0" borderId="0" xfId="71" applyFont="1" applyFill="1" applyBorder="1" applyAlignment="1" applyProtection="1">
      <alignment wrapText="1"/>
    </xf>
    <xf numFmtId="0" fontId="21" fillId="0" borderId="0" xfId="60" applyFont="1" applyFill="1" applyBorder="1" applyAlignment="1" applyProtection="1">
      <alignment horizontal="center" vertical="top" wrapText="1"/>
    </xf>
    <xf numFmtId="0" fontId="22" fillId="0" borderId="0" xfId="0" applyFont="1" applyFill="1" applyBorder="1" applyAlignment="1">
      <alignment vertical="center" wrapText="1"/>
    </xf>
    <xf numFmtId="0" fontId="22" fillId="0" borderId="0" xfId="60" applyFont="1" applyFill="1" applyBorder="1" applyAlignment="1" applyProtection="1">
      <alignment horizontal="right" wrapText="1"/>
    </xf>
    <xf numFmtId="0" fontId="22" fillId="0" borderId="0" xfId="60" applyFont="1" applyFill="1" applyAlignment="1">
      <alignment wrapText="1"/>
    </xf>
    <xf numFmtId="0" fontId="22" fillId="0" borderId="0" xfId="42" applyFont="1" applyFill="1" applyBorder="1" applyAlignment="1">
      <alignment horizontal="right"/>
    </xf>
    <xf numFmtId="0" fontId="22" fillId="0" borderId="11" xfId="42" applyFont="1" applyFill="1" applyBorder="1"/>
    <xf numFmtId="0" fontId="21" fillId="0" borderId="13" xfId="42" applyFont="1" applyFill="1" applyBorder="1"/>
    <xf numFmtId="0" fontId="22" fillId="0" borderId="0" xfId="42" applyFont="1" applyFill="1" applyBorder="1" applyAlignment="1">
      <alignment horizontal="left" vertical="top" wrapText="1"/>
    </xf>
    <xf numFmtId="0" fontId="22" fillId="0" borderId="0" xfId="42" applyFont="1" applyFill="1" applyBorder="1" applyAlignment="1">
      <alignment horizontal="right" vertical="top" wrapText="1"/>
    </xf>
    <xf numFmtId="0" fontId="22" fillId="0" borderId="0" xfId="71" applyFont="1" applyFill="1" applyBorder="1" applyProtection="1"/>
    <xf numFmtId="0" fontId="22" fillId="0" borderId="0" xfId="53" applyFont="1" applyFill="1" applyAlignment="1">
      <alignment horizontal="left" vertical="top" wrapText="1"/>
    </xf>
    <xf numFmtId="0" fontId="22" fillId="0" borderId="0" xfId="53" applyFont="1" applyFill="1" applyAlignment="1">
      <alignment horizontal="right" vertical="top" wrapText="1"/>
    </xf>
    <xf numFmtId="0" fontId="22" fillId="0" borderId="0" xfId="53" applyNumberFormat="1" applyFont="1" applyFill="1" applyAlignment="1" applyProtection="1">
      <alignment horizontal="right"/>
    </xf>
    <xf numFmtId="0" fontId="22" fillId="0" borderId="0" xfId="53" applyFont="1" applyFill="1" applyBorder="1" applyAlignment="1">
      <alignment horizontal="left" vertical="top" wrapText="1"/>
    </xf>
    <xf numFmtId="180" fontId="21" fillId="0" borderId="0" xfId="101" applyNumberFormat="1" applyFont="1" applyFill="1" applyBorder="1" applyAlignment="1">
      <alignment horizontal="right" vertical="top" wrapText="1"/>
    </xf>
    <xf numFmtId="0" fontId="22" fillId="0" borderId="13" xfId="53" applyNumberFormat="1" applyFont="1" applyFill="1" applyBorder="1" applyAlignment="1" applyProtection="1">
      <alignment horizontal="right"/>
    </xf>
    <xf numFmtId="0" fontId="22" fillId="0" borderId="0" xfId="53" applyNumberFormat="1" applyFont="1" applyFill="1" applyBorder="1" applyAlignment="1" applyProtection="1">
      <alignment horizontal="right"/>
    </xf>
    <xf numFmtId="168" fontId="22" fillId="0" borderId="11" xfId="60" applyNumberFormat="1" applyFont="1" applyFill="1" applyBorder="1" applyAlignment="1">
      <alignment horizontal="right" vertical="top"/>
    </xf>
    <xf numFmtId="0" fontId="22" fillId="0" borderId="11" xfId="53" applyNumberFormat="1" applyFont="1" applyFill="1" applyBorder="1" applyAlignment="1" applyProtection="1">
      <alignment horizontal="right"/>
    </xf>
    <xf numFmtId="0" fontId="21" fillId="0" borderId="0" xfId="53" applyFont="1" applyFill="1" applyBorder="1" applyAlignment="1">
      <alignment horizontal="right" vertical="top" wrapText="1"/>
    </xf>
    <xf numFmtId="0" fontId="22" fillId="0" borderId="0" xfId="53" applyNumberFormat="1" applyFont="1" applyFill="1" applyAlignment="1">
      <alignment horizontal="right"/>
    </xf>
    <xf numFmtId="168" fontId="22" fillId="0" borderId="0" xfId="53" applyNumberFormat="1" applyFont="1" applyFill="1" applyBorder="1" applyAlignment="1">
      <alignment horizontal="right" vertical="top" wrapText="1"/>
    </xf>
    <xf numFmtId="0" fontId="22" fillId="0" borderId="0" xfId="53" applyFont="1" applyFill="1" applyBorder="1" applyAlignment="1" applyProtection="1">
      <alignment horizontal="left" vertical="top" wrapText="1"/>
    </xf>
    <xf numFmtId="172" fontId="22" fillId="0" borderId="0" xfId="53" applyNumberFormat="1" applyFont="1" applyFill="1" applyBorder="1" applyAlignment="1">
      <alignment horizontal="right" vertical="top" wrapText="1"/>
    </xf>
    <xf numFmtId="0" fontId="22" fillId="0" borderId="0" xfId="53" applyNumberFormat="1" applyFont="1" applyFill="1" applyBorder="1" applyAlignment="1">
      <alignment horizontal="right"/>
    </xf>
    <xf numFmtId="0" fontId="22" fillId="0" borderId="13" xfId="53" applyNumberFormat="1" applyFont="1" applyFill="1" applyBorder="1" applyAlignment="1">
      <alignment horizontal="right"/>
    </xf>
    <xf numFmtId="167" fontId="21" fillId="0" borderId="0" xfId="53" applyNumberFormat="1" applyFont="1" applyFill="1" applyBorder="1" applyAlignment="1">
      <alignment horizontal="right" vertical="top" wrapText="1"/>
    </xf>
    <xf numFmtId="0" fontId="22" fillId="0" borderId="11" xfId="53" applyFont="1" applyFill="1" applyBorder="1" applyAlignment="1">
      <alignment horizontal="left" vertical="top" wrapText="1"/>
    </xf>
    <xf numFmtId="49" fontId="22" fillId="0" borderId="0" xfId="53" applyNumberFormat="1" applyFont="1" applyFill="1" applyBorder="1" applyAlignment="1">
      <alignment horizontal="right" vertical="top" wrapText="1"/>
    </xf>
    <xf numFmtId="0" fontId="22" fillId="0" borderId="11" xfId="53" applyFont="1" applyFill="1" applyBorder="1" applyAlignment="1" applyProtection="1">
      <alignment horizontal="left" vertical="top" wrapText="1"/>
    </xf>
    <xf numFmtId="0" fontId="22" fillId="0" borderId="11" xfId="53" applyNumberFormat="1" applyFont="1" applyFill="1" applyBorder="1" applyAlignment="1" applyProtection="1"/>
    <xf numFmtId="0" fontId="22" fillId="0" borderId="13" xfId="53" applyFont="1" applyFill="1" applyBorder="1" applyAlignment="1">
      <alignment horizontal="left" vertical="top" wrapText="1"/>
    </xf>
    <xf numFmtId="0" fontId="22" fillId="0" borderId="13" xfId="53" applyFont="1" applyFill="1" applyBorder="1" applyAlignment="1">
      <alignment horizontal="right" vertical="top" wrapText="1"/>
    </xf>
    <xf numFmtId="0" fontId="21" fillId="0" borderId="13" xfId="53" applyFont="1" applyFill="1" applyBorder="1" applyAlignment="1" applyProtection="1">
      <alignment horizontal="left" vertical="top" wrapText="1"/>
    </xf>
    <xf numFmtId="0" fontId="22" fillId="0" borderId="0" xfId="53" applyFont="1" applyFill="1" applyBorder="1" applyAlignment="1">
      <alignment horizontal="right" vertical="top" wrapText="1"/>
    </xf>
    <xf numFmtId="0" fontId="22" fillId="0" borderId="0" xfId="42" applyFont="1" applyFill="1" applyAlignment="1">
      <alignment horizontal="left" vertical="top" wrapText="1"/>
    </xf>
    <xf numFmtId="0" fontId="22" fillId="0" borderId="0" xfId="42" applyFont="1" applyFill="1" applyAlignment="1">
      <alignment horizontal="right" vertical="top" wrapText="1"/>
    </xf>
    <xf numFmtId="0" fontId="23" fillId="0" borderId="0" xfId="42" applyFont="1" applyFill="1" applyBorder="1" applyAlignment="1" applyProtection="1">
      <alignment horizontal="center"/>
    </xf>
    <xf numFmtId="0" fontId="24" fillId="0" borderId="0" xfId="86" applyFont="1" applyFill="1" applyBorder="1" applyAlignment="1" applyProtection="1">
      <alignment horizontal="right"/>
    </xf>
    <xf numFmtId="0" fontId="24" fillId="0" borderId="0" xfId="42" applyFont="1" applyFill="1" applyAlignment="1">
      <alignment horizontal="right" vertical="top" wrapText="1"/>
    </xf>
    <xf numFmtId="0" fontId="24" fillId="0" borderId="0" xfId="42" applyFont="1" applyFill="1" applyAlignment="1">
      <alignment vertical="top" wrapText="1"/>
    </xf>
    <xf numFmtId="0" fontId="21" fillId="0" borderId="0" xfId="42" applyFont="1" applyFill="1" applyAlignment="1">
      <alignment horizontal="left" vertical="top" wrapText="1"/>
    </xf>
    <xf numFmtId="0" fontId="24" fillId="0" borderId="0" xfId="42" applyNumberFormat="1" applyFont="1" applyFill="1"/>
    <xf numFmtId="0" fontId="24" fillId="0" borderId="0" xfId="42" applyFont="1" applyFill="1" applyAlignment="1">
      <alignment horizontal="left" vertical="top" wrapText="1"/>
    </xf>
    <xf numFmtId="0" fontId="23" fillId="0" borderId="0" xfId="42" applyFont="1" applyFill="1" applyAlignment="1">
      <alignment vertical="top" wrapText="1"/>
    </xf>
    <xf numFmtId="0" fontId="23" fillId="0" borderId="0" xfId="42" applyFont="1" applyFill="1" applyAlignment="1" applyProtection="1">
      <alignment horizontal="left" vertical="top" wrapText="1"/>
    </xf>
    <xf numFmtId="180" fontId="23" fillId="0" borderId="0" xfId="42" applyNumberFormat="1" applyFont="1" applyFill="1" applyAlignment="1">
      <alignment vertical="top" wrapText="1"/>
    </xf>
    <xf numFmtId="0" fontId="24" fillId="0" borderId="0" xfId="42" applyFont="1" applyFill="1" applyAlignment="1" applyProtection="1">
      <alignment horizontal="left" vertical="top" wrapText="1"/>
    </xf>
    <xf numFmtId="172" fontId="24" fillId="0" borderId="0" xfId="42" applyNumberFormat="1" applyFont="1" applyFill="1" applyAlignment="1">
      <alignment horizontal="right" vertical="top" wrapText="1"/>
    </xf>
    <xf numFmtId="0" fontId="24" fillId="0" borderId="0" xfId="42" applyNumberFormat="1" applyFont="1" applyFill="1" applyAlignment="1" applyProtection="1">
      <alignment horizontal="right"/>
    </xf>
    <xf numFmtId="0" fontId="24" fillId="0" borderId="11" xfId="42" applyNumberFormat="1" applyFont="1" applyFill="1" applyBorder="1" applyAlignment="1" applyProtection="1">
      <alignment horizontal="right"/>
    </xf>
    <xf numFmtId="0" fontId="24" fillId="0" borderId="13" xfId="42" applyNumberFormat="1" applyFont="1" applyFill="1" applyBorder="1" applyAlignment="1" applyProtection="1">
      <alignment horizontal="right"/>
    </xf>
    <xf numFmtId="0" fontId="24" fillId="0" borderId="13" xfId="42" applyFont="1" applyFill="1" applyBorder="1" applyAlignment="1">
      <alignment horizontal="left" vertical="top" wrapText="1"/>
    </xf>
    <xf numFmtId="0" fontId="24" fillId="0" borderId="13" xfId="42" applyFont="1" applyFill="1" applyBorder="1" applyAlignment="1">
      <alignment vertical="top" wrapText="1"/>
    </xf>
    <xf numFmtId="0" fontId="21" fillId="0" borderId="13" xfId="42" applyFont="1" applyFill="1" applyBorder="1" applyAlignment="1" applyProtection="1">
      <alignment horizontal="left" vertical="top" wrapText="1"/>
    </xf>
    <xf numFmtId="0" fontId="23" fillId="0" borderId="13" xfId="42" applyFont="1" applyFill="1" applyBorder="1" applyAlignment="1" applyProtection="1">
      <alignment horizontal="left" vertical="top" wrapText="1"/>
    </xf>
    <xf numFmtId="0" fontId="22" fillId="0" borderId="0" xfId="42" applyFont="1" applyFill="1" applyAlignment="1">
      <alignment horizontal="right"/>
    </xf>
    <xf numFmtId="0" fontId="22" fillId="0" borderId="0" xfId="86" applyNumberFormat="1" applyFont="1" applyFill="1" applyAlignment="1" applyProtection="1">
      <alignment horizontal="right"/>
    </xf>
    <xf numFmtId="0" fontId="22" fillId="0" borderId="0" xfId="42" applyFont="1" applyFill="1" applyBorder="1" applyAlignment="1">
      <alignment horizontal="left" vertical="top"/>
    </xf>
    <xf numFmtId="0" fontId="22" fillId="0" borderId="0" xfId="86" applyFont="1" applyFill="1" applyBorder="1" applyAlignment="1" applyProtection="1">
      <alignment horizontal="left" vertical="top"/>
    </xf>
    <xf numFmtId="0" fontId="21" fillId="0" borderId="0" xfId="42" applyFont="1" applyFill="1" applyAlignment="1" applyProtection="1">
      <alignment horizontal="left" vertical="top" wrapText="1"/>
    </xf>
    <xf numFmtId="0" fontId="22" fillId="0" borderId="0" xfId="71" applyNumberFormat="1" applyFont="1" applyFill="1" applyBorder="1" applyAlignment="1" applyProtection="1">
      <alignment horizontal="right" wrapText="1"/>
    </xf>
    <xf numFmtId="0" fontId="21" fillId="0" borderId="0" xfId="42" applyFont="1" applyFill="1" applyAlignment="1">
      <alignment horizontal="right" vertical="top" wrapText="1"/>
    </xf>
    <xf numFmtId="0" fontId="22" fillId="0" borderId="0" xfId="42" applyNumberFormat="1" applyFont="1" applyFill="1" applyAlignment="1">
      <alignment horizontal="right" wrapText="1"/>
    </xf>
    <xf numFmtId="0" fontId="22" fillId="0" borderId="0" xfId="42" applyFont="1" applyFill="1" applyBorder="1" applyAlignment="1" applyProtection="1">
      <alignment horizontal="left" vertical="top" wrapText="1"/>
    </xf>
    <xf numFmtId="0" fontId="21" fillId="0" borderId="0" xfId="42" applyFont="1" applyFill="1" applyBorder="1" applyAlignment="1" applyProtection="1">
      <alignment horizontal="left" vertical="top" wrapText="1"/>
    </xf>
    <xf numFmtId="0" fontId="22" fillId="0" borderId="11" xfId="42" applyFont="1" applyFill="1" applyBorder="1" applyAlignment="1">
      <alignment horizontal="left" vertical="top" wrapText="1"/>
    </xf>
    <xf numFmtId="0" fontId="22" fillId="0" borderId="11" xfId="42" applyNumberFormat="1" applyFont="1" applyFill="1" applyBorder="1" applyAlignment="1">
      <alignment horizontal="right" wrapText="1"/>
    </xf>
    <xf numFmtId="0" fontId="22" fillId="0" borderId="0" xfId="42" applyNumberFormat="1" applyFont="1" applyFill="1" applyBorder="1" applyAlignment="1">
      <alignment horizontal="right" wrapText="1"/>
    </xf>
    <xf numFmtId="0" fontId="22" fillId="0" borderId="0" xfId="42" applyFont="1" applyFill="1" applyAlignment="1" applyProtection="1">
      <alignment horizontal="left" vertical="top" wrapText="1"/>
    </xf>
    <xf numFmtId="0" fontId="22" fillId="0" borderId="13" xfId="42" applyNumberFormat="1" applyFont="1" applyFill="1" applyBorder="1" applyAlignment="1">
      <alignment horizontal="right" wrapText="1"/>
    </xf>
    <xf numFmtId="0" fontId="22" fillId="0" borderId="11" xfId="42" applyFont="1" applyFill="1" applyBorder="1" applyAlignment="1" applyProtection="1">
      <alignment horizontal="left" vertical="top" wrapText="1"/>
    </xf>
    <xf numFmtId="0" fontId="22" fillId="0" borderId="10" xfId="42" applyNumberFormat="1" applyFont="1" applyFill="1" applyBorder="1" applyAlignment="1">
      <alignment horizontal="right" wrapText="1"/>
    </xf>
    <xf numFmtId="172" fontId="22" fillId="0" borderId="0" xfId="42" applyNumberFormat="1" applyFont="1" applyFill="1" applyBorder="1" applyAlignment="1">
      <alignment horizontal="left" vertical="top" wrapText="1"/>
    </xf>
    <xf numFmtId="172" fontId="22" fillId="0" borderId="0" xfId="42" applyNumberFormat="1" applyFont="1" applyFill="1" applyBorder="1" applyAlignment="1">
      <alignment horizontal="right" vertical="top" wrapText="1"/>
    </xf>
    <xf numFmtId="172" fontId="22" fillId="0" borderId="11" xfId="42" applyNumberFormat="1" applyFont="1" applyFill="1" applyBorder="1" applyAlignment="1">
      <alignment horizontal="right" vertical="top" wrapText="1"/>
    </xf>
    <xf numFmtId="0" fontId="22" fillId="0" borderId="13" xfId="42" applyFont="1" applyFill="1" applyBorder="1" applyAlignment="1">
      <alignment horizontal="left" vertical="top" wrapText="1"/>
    </xf>
    <xf numFmtId="0" fontId="22" fillId="0" borderId="13" xfId="42" applyFont="1" applyFill="1" applyBorder="1" applyAlignment="1">
      <alignment horizontal="right" vertical="top" wrapText="1"/>
    </xf>
    <xf numFmtId="0" fontId="21" fillId="0" borderId="0" xfId="42" applyFont="1" applyFill="1" applyBorder="1" applyAlignment="1" applyProtection="1">
      <alignment horizontal="center" vertical="top" wrapText="1"/>
    </xf>
    <xf numFmtId="0" fontId="21" fillId="0" borderId="0" xfId="42" applyFont="1" applyFill="1" applyBorder="1" applyAlignment="1">
      <alignment horizontal="right" vertical="top" wrapText="1"/>
    </xf>
    <xf numFmtId="0" fontId="22" fillId="0" borderId="0" xfId="42" applyFont="1" applyFill="1" applyBorder="1" applyAlignment="1">
      <alignment vertical="top" wrapText="1"/>
    </xf>
    <xf numFmtId="168" fontId="22" fillId="0" borderId="0" xfId="42" applyNumberFormat="1" applyFont="1" applyFill="1" applyAlignment="1">
      <alignment horizontal="right" vertical="top" wrapText="1"/>
    </xf>
    <xf numFmtId="49" fontId="22" fillId="0" borderId="0" xfId="42" applyNumberFormat="1" applyFont="1" applyFill="1" applyBorder="1" applyAlignment="1">
      <alignment horizontal="right" vertical="top" wrapText="1"/>
    </xf>
    <xf numFmtId="0" fontId="22" fillId="0" borderId="11" xfId="42" applyFont="1" applyFill="1" applyBorder="1" applyAlignment="1">
      <alignment vertical="top" wrapText="1"/>
    </xf>
    <xf numFmtId="0" fontId="22" fillId="0" borderId="10" xfId="42" applyNumberFormat="1" applyFont="1" applyFill="1" applyBorder="1" applyAlignment="1" applyProtection="1">
      <alignment horizontal="right" wrapText="1"/>
    </xf>
    <xf numFmtId="0" fontId="22" fillId="0" borderId="0" xfId="101" applyFont="1" applyFill="1" applyBorder="1" applyAlignment="1">
      <alignment horizontal="left" vertical="top"/>
    </xf>
    <xf numFmtId="0" fontId="22" fillId="0" borderId="0" xfId="101" applyFont="1" applyFill="1" applyBorder="1" applyAlignment="1" applyProtection="1">
      <alignment horizontal="left"/>
    </xf>
    <xf numFmtId="0" fontId="21" fillId="0" borderId="0" xfId="60" applyFont="1" applyFill="1" applyBorder="1" applyAlignment="1" applyProtection="1">
      <alignment horizontal="right" vertical="justify" wrapText="1"/>
    </xf>
    <xf numFmtId="0" fontId="21" fillId="0" borderId="0" xfId="60" applyFont="1" applyFill="1" applyBorder="1" applyAlignment="1" applyProtection="1">
      <alignment horizontal="left" vertical="justify" wrapText="1"/>
    </xf>
    <xf numFmtId="0" fontId="22" fillId="0" borderId="0" xfId="60" applyNumberFormat="1" applyFont="1" applyFill="1" applyBorder="1" applyAlignment="1" applyProtection="1">
      <alignment horizontal="left" vertical="justify" wrapText="1"/>
    </xf>
    <xf numFmtId="49" fontId="21" fillId="0" borderId="0" xfId="57" applyNumberFormat="1" applyFont="1" applyFill="1" applyBorder="1" applyAlignment="1">
      <alignment horizontal="right" vertical="top" wrapText="1"/>
    </xf>
    <xf numFmtId="0" fontId="22" fillId="0" borderId="0" xfId="71" applyFont="1" applyFill="1" applyBorder="1" applyAlignment="1" applyProtection="1">
      <alignment vertical="top" wrapText="1"/>
    </xf>
    <xf numFmtId="168" fontId="22" fillId="0" borderId="0" xfId="42" applyNumberFormat="1" applyFont="1" applyFill="1" applyBorder="1" applyAlignment="1">
      <alignment vertical="top" wrapText="1"/>
    </xf>
    <xf numFmtId="0" fontId="22" fillId="0" borderId="13" xfId="28" applyNumberFormat="1" applyFont="1" applyFill="1" applyBorder="1" applyAlignment="1">
      <alignment horizontal="right"/>
    </xf>
    <xf numFmtId="0" fontId="21" fillId="0" borderId="0" xfId="60" applyFont="1" applyFill="1" applyBorder="1" applyAlignment="1" applyProtection="1">
      <alignment horizontal="justify" vertical="top" wrapText="1"/>
    </xf>
    <xf numFmtId="1" fontId="22" fillId="0" borderId="13" xfId="60" applyNumberFormat="1" applyFont="1" applyFill="1" applyBorder="1" applyAlignment="1" applyProtection="1">
      <alignment horizontal="right"/>
    </xf>
    <xf numFmtId="0" fontId="22" fillId="0" borderId="0" xfId="60" applyFont="1" applyFill="1" applyAlignment="1">
      <alignment horizontal="right"/>
    </xf>
    <xf numFmtId="0" fontId="21" fillId="0" borderId="0" xfId="28" applyNumberFormat="1" applyFont="1" applyFill="1" applyBorder="1" applyAlignment="1" applyProtection="1">
      <alignment horizontal="center"/>
    </xf>
    <xf numFmtId="0" fontId="22" fillId="0" borderId="0" xfId="28" applyNumberFormat="1" applyFont="1" applyFill="1" applyBorder="1" applyAlignment="1">
      <alignment vertical="top"/>
    </xf>
    <xf numFmtId="0" fontId="22" fillId="0" borderId="0" xfId="28" applyNumberFormat="1" applyFont="1" applyFill="1" applyBorder="1" applyAlignment="1">
      <alignment horizontal="right" vertical="top"/>
    </xf>
    <xf numFmtId="0" fontId="22" fillId="0" borderId="0" xfId="28" applyNumberFormat="1" applyFont="1" applyFill="1" applyBorder="1" applyAlignment="1" applyProtection="1">
      <alignment horizontal="center" vertical="top"/>
    </xf>
    <xf numFmtId="0" fontId="22" fillId="0" borderId="0" xfId="28" applyNumberFormat="1" applyFont="1" applyFill="1" applyProtection="1"/>
    <xf numFmtId="0" fontId="22" fillId="0" borderId="0" xfId="28" applyNumberFormat="1" applyFont="1" applyFill="1" applyBorder="1" applyAlignment="1" applyProtection="1">
      <alignment vertical="top"/>
    </xf>
    <xf numFmtId="0" fontId="22" fillId="0" borderId="0" xfId="28" applyNumberFormat="1" applyFont="1" applyFill="1" applyBorder="1" applyAlignment="1" applyProtection="1">
      <alignment horizontal="right" vertical="top"/>
    </xf>
    <xf numFmtId="0" fontId="22" fillId="0" borderId="0" xfId="28" applyNumberFormat="1" applyFont="1" applyFill="1" applyAlignment="1">
      <alignment vertical="top"/>
    </xf>
    <xf numFmtId="0" fontId="22" fillId="0" borderId="0" xfId="28" applyNumberFormat="1" applyFont="1" applyFill="1" applyAlignment="1">
      <alignment horizontal="right" vertical="top"/>
    </xf>
    <xf numFmtId="0" fontId="21" fillId="0" borderId="0" xfId="28" applyNumberFormat="1" applyFont="1" applyFill="1" applyAlignment="1" applyProtection="1">
      <alignment horizontal="left" vertical="top"/>
    </xf>
    <xf numFmtId="0" fontId="21" fillId="0" borderId="0" xfId="28" applyNumberFormat="1" applyFont="1" applyFill="1" applyAlignment="1">
      <alignment horizontal="right" vertical="top"/>
    </xf>
    <xf numFmtId="0" fontId="22" fillId="0" borderId="0" xfId="28" applyNumberFormat="1" applyFont="1" applyFill="1" applyAlignment="1" applyProtection="1">
      <alignment horizontal="left" vertical="top"/>
    </xf>
    <xf numFmtId="0" fontId="22" fillId="0" borderId="0" xfId="28" applyNumberFormat="1" applyFont="1" applyFill="1" applyBorder="1" applyAlignment="1" applyProtection="1">
      <alignment horizontal="left" vertical="top" wrapText="1"/>
    </xf>
    <xf numFmtId="176" fontId="21" fillId="0" borderId="0" xfId="28" applyNumberFormat="1" applyFont="1" applyFill="1" applyAlignment="1">
      <alignment horizontal="right" vertical="top"/>
    </xf>
    <xf numFmtId="0" fontId="22" fillId="0" borderId="0" xfId="28" applyNumberFormat="1" applyFont="1" applyFill="1" applyAlignment="1" applyProtection="1">
      <alignment horizontal="left" vertical="top" wrapText="1"/>
    </xf>
    <xf numFmtId="176" fontId="21" fillId="0" borderId="0" xfId="28" applyNumberFormat="1" applyFont="1" applyFill="1" applyBorder="1" applyAlignment="1">
      <alignment horizontal="right" vertical="top"/>
    </xf>
    <xf numFmtId="0" fontId="21" fillId="0" borderId="0" xfId="28" applyNumberFormat="1" applyFont="1" applyFill="1" applyBorder="1" applyAlignment="1" applyProtection="1">
      <alignment horizontal="left" vertical="top"/>
    </xf>
    <xf numFmtId="0" fontId="22" fillId="0" borderId="13" xfId="28" applyNumberFormat="1" applyFont="1" applyFill="1" applyBorder="1" applyAlignment="1">
      <alignment vertical="top"/>
    </xf>
    <xf numFmtId="0" fontId="22" fillId="0" borderId="13" xfId="28" applyNumberFormat="1" applyFont="1" applyFill="1" applyBorder="1" applyAlignment="1">
      <alignment horizontal="right" vertical="top"/>
    </xf>
    <xf numFmtId="0" fontId="21" fillId="0" borderId="13" xfId="28" applyNumberFormat="1" applyFont="1" applyFill="1" applyBorder="1" applyAlignment="1" applyProtection="1">
      <alignment horizontal="left" vertical="top"/>
    </xf>
    <xf numFmtId="0" fontId="21" fillId="0" borderId="13" xfId="28" applyNumberFormat="1" applyFont="1" applyFill="1" applyBorder="1" applyAlignment="1">
      <alignment horizontal="right" vertical="top"/>
    </xf>
    <xf numFmtId="0" fontId="21" fillId="0" borderId="13" xfId="28" applyNumberFormat="1" applyFont="1" applyFill="1" applyBorder="1" applyAlignment="1">
      <alignment vertical="top"/>
    </xf>
    <xf numFmtId="0" fontId="21" fillId="0" borderId="0" xfId="42" applyNumberFormat="1" applyFont="1" applyFill="1" applyAlignment="1" applyProtection="1">
      <alignment horizontal="center"/>
    </xf>
    <xf numFmtId="0" fontId="22" fillId="0" borderId="0" xfId="86" applyFont="1" applyFill="1" applyBorder="1" applyProtection="1"/>
    <xf numFmtId="0" fontId="21" fillId="0" borderId="0" xfId="42" applyFont="1" applyFill="1" applyAlignment="1">
      <alignment horizontal="right"/>
    </xf>
    <xf numFmtId="180" fontId="21" fillId="0" borderId="0" xfId="42" applyNumberFormat="1" applyFont="1" applyFill="1" applyAlignment="1">
      <alignment horizontal="right"/>
    </xf>
    <xf numFmtId="0" fontId="22" fillId="0" borderId="0" xfId="42" applyNumberFormat="1" applyFont="1" applyFill="1" applyAlignment="1">
      <alignment horizontal="left"/>
    </xf>
    <xf numFmtId="0" fontId="22" fillId="0" borderId="11" xfId="42" applyFont="1" applyFill="1" applyBorder="1" applyAlignment="1" applyProtection="1">
      <alignment horizontal="left"/>
    </xf>
    <xf numFmtId="180" fontId="21" fillId="0" borderId="0" xfId="42" applyNumberFormat="1" applyFont="1" applyFill="1" applyBorder="1" applyAlignment="1">
      <alignment horizontal="right"/>
    </xf>
    <xf numFmtId="0" fontId="21" fillId="0" borderId="0" xfId="42" applyFont="1" applyFill="1" applyBorder="1" applyAlignment="1">
      <alignment horizontal="right"/>
    </xf>
    <xf numFmtId="0" fontId="22" fillId="0" borderId="13" xfId="42" applyFont="1" applyFill="1" applyBorder="1" applyAlignment="1">
      <alignment horizontal="right"/>
    </xf>
    <xf numFmtId="0" fontId="22" fillId="0" borderId="0" xfId="61" applyFont="1" applyFill="1"/>
    <xf numFmtId="0" fontId="22" fillId="0" borderId="0" xfId="61" applyFont="1" applyFill="1" applyAlignment="1">
      <alignment horizontal="left" vertical="top" wrapText="1"/>
    </xf>
    <xf numFmtId="0" fontId="22" fillId="0" borderId="0" xfId="61" applyFont="1" applyFill="1" applyBorder="1" applyAlignment="1">
      <alignment horizontal="right" vertical="top" wrapText="1"/>
    </xf>
    <xf numFmtId="0" fontId="22" fillId="0" borderId="0" xfId="61" applyFont="1" applyFill="1" applyBorder="1" applyAlignment="1">
      <alignment horizontal="right"/>
    </xf>
    <xf numFmtId="0" fontId="22" fillId="0" borderId="0" xfId="61" applyNumberFormat="1" applyFont="1" applyFill="1" applyBorder="1" applyAlignment="1"/>
    <xf numFmtId="0" fontId="21" fillId="0" borderId="0" xfId="61" applyNumberFormat="1" applyFont="1" applyFill="1" applyBorder="1" applyAlignment="1">
      <alignment horizontal="center"/>
    </xf>
    <xf numFmtId="0" fontId="22" fillId="0" borderId="0" xfId="61" applyFont="1" applyFill="1" applyBorder="1" applyAlignment="1"/>
    <xf numFmtId="0" fontId="22" fillId="0" borderId="0" xfId="69" applyFont="1" applyFill="1" applyBorder="1" applyProtection="1"/>
    <xf numFmtId="0" fontId="22" fillId="0" borderId="0" xfId="61" applyFont="1" applyFill="1" applyAlignment="1">
      <alignment horizontal="right" vertical="top" wrapText="1"/>
    </xf>
    <xf numFmtId="0" fontId="21" fillId="0" borderId="0" xfId="61" applyFont="1" applyFill="1" applyAlignment="1" applyProtection="1">
      <alignment horizontal="left" vertical="top" wrapText="1"/>
    </xf>
    <xf numFmtId="0" fontId="22" fillId="0" borderId="0" xfId="61" applyNumberFormat="1" applyFont="1" applyFill="1" applyAlignment="1" applyProtection="1">
      <alignment horizontal="right"/>
    </xf>
    <xf numFmtId="0" fontId="21" fillId="0" borderId="0" xfId="61" applyFont="1" applyFill="1" applyBorder="1" applyAlignment="1">
      <alignment horizontal="right" vertical="top" wrapText="1"/>
    </xf>
    <xf numFmtId="0" fontId="21" fillId="0" borderId="0" xfId="61" applyFont="1" applyFill="1" applyBorder="1" applyAlignment="1" applyProtection="1">
      <alignment horizontal="left" vertical="top" wrapText="1"/>
    </xf>
    <xf numFmtId="0" fontId="22" fillId="0" borderId="0" xfId="61" applyFont="1" applyFill="1" applyBorder="1" applyAlignment="1">
      <alignment horizontal="left" vertical="top" wrapText="1"/>
    </xf>
    <xf numFmtId="0" fontId="22" fillId="0" borderId="0" xfId="61" applyFont="1" applyFill="1" applyBorder="1" applyAlignment="1" applyProtection="1">
      <alignment horizontal="left" vertical="top" wrapText="1"/>
    </xf>
    <xf numFmtId="0" fontId="22" fillId="0" borderId="0" xfId="61" applyNumberFormat="1" applyFont="1" applyFill="1" applyBorder="1" applyAlignment="1" applyProtection="1">
      <alignment horizontal="right"/>
    </xf>
    <xf numFmtId="180" fontId="21" fillId="0" borderId="0" xfId="61" applyNumberFormat="1" applyFont="1" applyFill="1" applyBorder="1" applyAlignment="1">
      <alignment horizontal="right" vertical="top" wrapText="1"/>
    </xf>
    <xf numFmtId="172" fontId="22" fillId="0" borderId="0" xfId="61" applyNumberFormat="1" applyFont="1" applyFill="1" applyBorder="1" applyAlignment="1">
      <alignment horizontal="right" vertical="top" wrapText="1"/>
    </xf>
    <xf numFmtId="180" fontId="21" fillId="0" borderId="0" xfId="61" applyNumberFormat="1" applyFont="1" applyFill="1" applyAlignment="1">
      <alignment horizontal="right" vertical="top" wrapText="1"/>
    </xf>
    <xf numFmtId="0" fontId="22" fillId="0" borderId="0" xfId="61" applyFont="1" applyFill="1" applyAlignment="1" applyProtection="1">
      <alignment horizontal="left" vertical="top" wrapText="1"/>
    </xf>
    <xf numFmtId="0" fontId="22" fillId="0" borderId="13" xfId="61" applyNumberFormat="1" applyFont="1" applyFill="1" applyBorder="1" applyAlignment="1" applyProtection="1">
      <alignment horizontal="right"/>
    </xf>
    <xf numFmtId="0" fontId="21" fillId="0" borderId="0" xfId="61" applyFont="1" applyFill="1" applyAlignment="1">
      <alignment horizontal="right" vertical="top" wrapText="1"/>
    </xf>
    <xf numFmtId="0" fontId="22" fillId="0" borderId="0" xfId="61" applyFont="1" applyFill="1" applyAlignment="1">
      <alignment horizontal="right"/>
    </xf>
    <xf numFmtId="0" fontId="22" fillId="0" borderId="0" xfId="61" applyNumberFormat="1" applyFont="1" applyFill="1"/>
    <xf numFmtId="0" fontId="22" fillId="0" borderId="11" xfId="61" applyNumberFormat="1" applyFont="1" applyFill="1" applyBorder="1" applyAlignment="1" applyProtection="1">
      <alignment horizontal="right"/>
    </xf>
    <xf numFmtId="0" fontId="21" fillId="0" borderId="0" xfId="54" applyFont="1" applyFill="1" applyBorder="1" applyAlignment="1" applyProtection="1">
      <alignment horizontal="left" vertical="top" wrapText="1"/>
    </xf>
    <xf numFmtId="168" fontId="22" fillId="0" borderId="0" xfId="54" applyNumberFormat="1" applyFont="1" applyFill="1" applyBorder="1" applyAlignment="1">
      <alignment horizontal="right" vertical="top" wrapText="1"/>
    </xf>
    <xf numFmtId="0" fontId="22" fillId="0" borderId="0" xfId="54" applyFont="1" applyFill="1" applyBorder="1" applyAlignment="1" applyProtection="1">
      <alignment horizontal="left" vertical="top" wrapText="1"/>
    </xf>
    <xf numFmtId="0" fontId="22" fillId="0" borderId="11" xfId="61" applyFont="1" applyFill="1" applyBorder="1" applyAlignment="1">
      <alignment horizontal="left" vertical="top" wrapText="1"/>
    </xf>
    <xf numFmtId="0" fontId="22" fillId="0" borderId="11" xfId="61" applyFont="1" applyFill="1" applyBorder="1" applyAlignment="1" applyProtection="1">
      <alignment horizontal="left" vertical="top" wrapText="1"/>
    </xf>
    <xf numFmtId="0" fontId="21" fillId="0" borderId="0" xfId="103" applyFont="1" applyFill="1" applyBorder="1" applyAlignment="1" applyProtection="1">
      <alignment horizontal="left" vertical="top" wrapText="1"/>
    </xf>
    <xf numFmtId="0" fontId="22" fillId="0" borderId="0" xfId="61" applyFont="1" applyFill="1" applyBorder="1"/>
    <xf numFmtId="0" fontId="22" fillId="0" borderId="0" xfId="61" applyNumberFormat="1" applyFont="1" applyFill="1" applyBorder="1" applyAlignment="1">
      <alignment horizontal="right"/>
    </xf>
    <xf numFmtId="168" fontId="22" fillId="0" borderId="0" xfId="61" applyNumberFormat="1" applyFont="1" applyFill="1" applyBorder="1" applyAlignment="1">
      <alignment horizontal="right" vertical="top" wrapText="1"/>
    </xf>
    <xf numFmtId="180" fontId="21" fillId="0" borderId="11" xfId="61" applyNumberFormat="1" applyFont="1" applyFill="1" applyBorder="1" applyAlignment="1">
      <alignment horizontal="right" vertical="top" wrapText="1"/>
    </xf>
    <xf numFmtId="0" fontId="21" fillId="0" borderId="11" xfId="61" applyFont="1" applyFill="1" applyBorder="1" applyAlignment="1" applyProtection="1">
      <alignment horizontal="left" vertical="top" wrapText="1"/>
    </xf>
    <xf numFmtId="0" fontId="22" fillId="0" borderId="11" xfId="61" applyNumberFormat="1" applyFont="1" applyFill="1" applyBorder="1" applyAlignment="1">
      <alignment horizontal="right"/>
    </xf>
    <xf numFmtId="0" fontId="22" fillId="0" borderId="0" xfId="61" applyNumberFormat="1" applyFont="1" applyFill="1" applyAlignment="1">
      <alignment horizontal="right"/>
    </xf>
    <xf numFmtId="168" fontId="22" fillId="0" borderId="0" xfId="61" applyNumberFormat="1" applyFont="1" applyFill="1" applyAlignment="1">
      <alignment horizontal="right" vertical="top" wrapText="1"/>
    </xf>
    <xf numFmtId="0" fontId="22" fillId="0" borderId="0" xfId="61" applyFont="1" applyFill="1" applyBorder="1" applyAlignment="1">
      <alignment horizontal="left" vertical="top"/>
    </xf>
    <xf numFmtId="0" fontId="22" fillId="0" borderId="13" xfId="61" applyNumberFormat="1" applyFont="1" applyFill="1" applyBorder="1" applyAlignment="1">
      <alignment horizontal="right"/>
    </xf>
    <xf numFmtId="167" fontId="21" fillId="0" borderId="0" xfId="61" applyNumberFormat="1" applyFont="1" applyFill="1" applyBorder="1" applyAlignment="1">
      <alignment horizontal="right" vertical="top" wrapText="1"/>
    </xf>
    <xf numFmtId="171" fontId="22" fillId="0" borderId="0" xfId="61" applyNumberFormat="1" applyFont="1" applyFill="1" applyBorder="1" applyAlignment="1">
      <alignment horizontal="right" vertical="top" wrapText="1"/>
    </xf>
    <xf numFmtId="0" fontId="22" fillId="0" borderId="10" xfId="61" applyNumberFormat="1" applyFont="1" applyFill="1" applyBorder="1" applyAlignment="1" applyProtection="1">
      <alignment horizontal="right"/>
    </xf>
    <xf numFmtId="168" fontId="22" fillId="0" borderId="11" xfId="61" applyNumberFormat="1" applyFont="1" applyFill="1" applyBorder="1" applyAlignment="1">
      <alignment horizontal="right" vertical="top" wrapText="1"/>
    </xf>
    <xf numFmtId="0" fontId="22" fillId="0" borderId="0" xfId="0" applyFont="1" applyFill="1" applyAlignment="1">
      <alignment horizontal="right"/>
    </xf>
    <xf numFmtId="0" fontId="22" fillId="0" borderId="10" xfId="61" applyNumberFormat="1" applyFont="1" applyFill="1" applyBorder="1" applyAlignment="1">
      <alignment horizontal="right"/>
    </xf>
    <xf numFmtId="0" fontId="22" fillId="0" borderId="0" xfId="61" applyFont="1" applyFill="1" applyBorder="1" applyAlignment="1">
      <alignment vertical="top" wrapText="1"/>
    </xf>
    <xf numFmtId="0" fontId="22" fillId="0" borderId="0" xfId="61" applyFont="1" applyFill="1" applyAlignment="1">
      <alignment vertical="top" wrapText="1"/>
    </xf>
    <xf numFmtId="180" fontId="22" fillId="0" borderId="0" xfId="61" applyNumberFormat="1" applyFont="1" applyFill="1" applyBorder="1" applyAlignment="1">
      <alignment horizontal="right" vertical="top" wrapText="1"/>
    </xf>
    <xf numFmtId="0" fontId="22" fillId="0" borderId="0" xfId="61" applyNumberFormat="1" applyFont="1" applyFill="1" applyBorder="1"/>
    <xf numFmtId="0" fontId="22" fillId="0" borderId="13" xfId="61" applyFont="1" applyFill="1" applyBorder="1" applyAlignment="1">
      <alignment horizontal="left" vertical="top" wrapText="1"/>
    </xf>
    <xf numFmtId="0" fontId="22" fillId="0" borderId="13" xfId="61" applyFont="1" applyFill="1" applyBorder="1" applyAlignment="1">
      <alignment horizontal="right" vertical="top" wrapText="1"/>
    </xf>
    <xf numFmtId="0" fontId="21" fillId="0" borderId="13" xfId="61" applyFont="1" applyFill="1" applyBorder="1" applyAlignment="1" applyProtection="1">
      <alignment horizontal="left" vertical="top" wrapText="1"/>
    </xf>
    <xf numFmtId="0" fontId="22" fillId="0" borderId="0" xfId="103" applyFont="1" applyFill="1" applyBorder="1" applyAlignment="1" applyProtection="1">
      <alignment horizontal="left" vertical="top" wrapText="1"/>
    </xf>
    <xf numFmtId="0" fontId="21" fillId="0" borderId="0" xfId="54" applyFont="1" applyFill="1" applyAlignment="1" applyProtection="1">
      <alignment horizontal="left" vertical="top" wrapText="1"/>
    </xf>
    <xf numFmtId="0" fontId="22" fillId="0" borderId="0" xfId="64" applyFont="1" applyFill="1"/>
    <xf numFmtId="0" fontId="22" fillId="0" borderId="0" xfId="93" applyFont="1" applyFill="1" applyProtection="1"/>
    <xf numFmtId="0" fontId="22" fillId="0" borderId="0" xfId="64" applyFont="1" applyFill="1" applyAlignment="1">
      <alignment horizontal="left" vertical="top" wrapText="1"/>
    </xf>
    <xf numFmtId="0" fontId="22" fillId="0" borderId="0" xfId="64" applyFont="1" applyFill="1" applyAlignment="1">
      <alignment horizontal="right" vertical="top" wrapText="1"/>
    </xf>
    <xf numFmtId="0" fontId="21" fillId="0" borderId="0" xfId="64" applyFont="1" applyFill="1" applyAlignment="1" applyProtection="1">
      <alignment horizontal="left" vertical="top" wrapText="1"/>
    </xf>
    <xf numFmtId="0" fontId="22" fillId="0" borderId="0" xfId="64" applyNumberFormat="1" applyFont="1" applyFill="1" applyAlignment="1" applyProtection="1">
      <alignment horizontal="right"/>
    </xf>
    <xf numFmtId="0" fontId="21" fillId="0" borderId="0" xfId="64" applyFont="1" applyFill="1" applyAlignment="1">
      <alignment horizontal="right" vertical="top" wrapText="1"/>
    </xf>
    <xf numFmtId="0" fontId="22" fillId="0" borderId="0" xfId="64" applyNumberFormat="1" applyFont="1" applyFill="1"/>
    <xf numFmtId="180" fontId="21" fillId="0" borderId="0" xfId="64" applyNumberFormat="1" applyFont="1" applyFill="1" applyAlignment="1">
      <alignment horizontal="right" vertical="top" wrapText="1"/>
    </xf>
    <xf numFmtId="193" fontId="22" fillId="0" borderId="0" xfId="64" applyNumberFormat="1" applyFont="1" applyFill="1" applyAlignment="1">
      <alignment horizontal="right" vertical="top" wrapText="1"/>
    </xf>
    <xf numFmtId="0" fontId="22" fillId="0" borderId="0" xfId="64" applyFont="1" applyFill="1" applyAlignment="1" applyProtection="1">
      <alignment horizontal="left" vertical="top" wrapText="1"/>
    </xf>
    <xf numFmtId="0" fontId="22" fillId="0" borderId="0" xfId="64" applyFont="1" applyFill="1" applyBorder="1" applyAlignment="1">
      <alignment horizontal="left" vertical="top" wrapText="1"/>
    </xf>
    <xf numFmtId="193" fontId="22" fillId="0" borderId="0" xfId="64" applyNumberFormat="1" applyFont="1" applyFill="1" applyBorder="1" applyAlignment="1">
      <alignment horizontal="right" vertical="top" wrapText="1"/>
    </xf>
    <xf numFmtId="0" fontId="22" fillId="0" borderId="0" xfId="64" applyFont="1" applyFill="1" applyBorder="1" applyAlignment="1" applyProtection="1">
      <alignment horizontal="left" vertical="top" wrapText="1"/>
    </xf>
    <xf numFmtId="172" fontId="22" fillId="0" borderId="0" xfId="64" applyNumberFormat="1" applyFont="1" applyFill="1" applyBorder="1" applyAlignment="1">
      <alignment horizontal="right" vertical="top" wrapText="1"/>
    </xf>
    <xf numFmtId="172" fontId="22" fillId="0" borderId="0" xfId="64" applyNumberFormat="1" applyFont="1" applyFill="1" applyAlignment="1">
      <alignment horizontal="right" vertical="top" wrapText="1"/>
    </xf>
    <xf numFmtId="0" fontId="22" fillId="0" borderId="13" xfId="64" applyNumberFormat="1" applyFont="1" applyFill="1" applyBorder="1" applyAlignment="1" applyProtection="1">
      <alignment horizontal="right"/>
    </xf>
    <xf numFmtId="0" fontId="22" fillId="0" borderId="0" xfId="64" applyNumberFormat="1" applyFont="1" applyFill="1" applyAlignment="1" applyProtection="1"/>
    <xf numFmtId="0" fontId="22" fillId="0" borderId="0" xfId="28" applyNumberFormat="1" applyFont="1" applyFill="1" applyAlignment="1" applyProtection="1">
      <alignment wrapText="1"/>
    </xf>
    <xf numFmtId="0" fontId="22" fillId="0" borderId="13" xfId="64" applyNumberFormat="1" applyFont="1" applyFill="1" applyBorder="1" applyAlignment="1" applyProtection="1"/>
    <xf numFmtId="0" fontId="22" fillId="0" borderId="13" xfId="28" applyNumberFormat="1" applyFont="1" applyFill="1" applyBorder="1" applyAlignment="1" applyProtection="1">
      <alignment wrapText="1"/>
    </xf>
    <xf numFmtId="0" fontId="22" fillId="0" borderId="11" xfId="64" applyFont="1" applyFill="1" applyBorder="1" applyAlignment="1">
      <alignment horizontal="left" vertical="top" wrapText="1"/>
    </xf>
    <xf numFmtId="180" fontId="21" fillId="0" borderId="11" xfId="64" applyNumberFormat="1" applyFont="1" applyFill="1" applyBorder="1" applyAlignment="1">
      <alignment horizontal="right" vertical="top" wrapText="1"/>
    </xf>
    <xf numFmtId="0" fontId="21" fillId="0" borderId="11" xfId="64" applyFont="1" applyFill="1" applyBorder="1" applyAlignment="1" applyProtection="1">
      <alignment horizontal="left" vertical="top" wrapText="1"/>
    </xf>
    <xf numFmtId="180" fontId="21" fillId="0" borderId="0" xfId="64" applyNumberFormat="1" applyFont="1" applyFill="1" applyBorder="1" applyAlignment="1">
      <alignment horizontal="right" vertical="top" wrapText="1"/>
    </xf>
    <xf numFmtId="0" fontId="21" fillId="0" borderId="0" xfId="64" applyFont="1" applyFill="1" applyBorder="1" applyAlignment="1" applyProtection="1">
      <alignment horizontal="left" vertical="top" wrapText="1"/>
    </xf>
    <xf numFmtId="0" fontId="22" fillId="0" borderId="0" xfId="64" applyNumberFormat="1" applyFont="1" applyFill="1" applyBorder="1" applyAlignment="1" applyProtection="1"/>
    <xf numFmtId="0" fontId="22" fillId="0" borderId="0" xfId="28" applyNumberFormat="1" applyFont="1" applyFill="1" applyBorder="1" applyAlignment="1" applyProtection="1">
      <alignment wrapText="1"/>
    </xf>
    <xf numFmtId="0" fontId="22" fillId="0" borderId="0" xfId="64" applyNumberFormat="1" applyFont="1" applyFill="1" applyAlignment="1"/>
    <xf numFmtId="180" fontId="22" fillId="0" borderId="0" xfId="64" applyNumberFormat="1" applyFont="1" applyFill="1" applyBorder="1" applyAlignment="1">
      <alignment horizontal="right" vertical="top" wrapText="1"/>
    </xf>
    <xf numFmtId="0" fontId="22" fillId="0" borderId="13" xfId="64" applyNumberFormat="1" applyFont="1" applyFill="1" applyBorder="1" applyAlignment="1">
      <alignment horizontal="right"/>
    </xf>
    <xf numFmtId="0" fontId="22" fillId="0" borderId="0" xfId="64" applyNumberFormat="1" applyFont="1" applyFill="1" applyBorder="1" applyAlignment="1"/>
    <xf numFmtId="0" fontId="22" fillId="0" borderId="0" xfId="64" applyNumberFormat="1" applyFont="1" applyFill="1" applyBorder="1" applyAlignment="1" applyProtection="1">
      <alignment horizontal="right"/>
    </xf>
    <xf numFmtId="0" fontId="22" fillId="0" borderId="0" xfId="106" applyFont="1" applyFill="1"/>
    <xf numFmtId="0" fontId="22" fillId="0" borderId="11" xfId="64" applyNumberFormat="1" applyFont="1" applyFill="1" applyBorder="1" applyAlignment="1" applyProtection="1">
      <alignment horizontal="right"/>
    </xf>
    <xf numFmtId="0" fontId="21" fillId="0" borderId="0" xfId="64" applyFont="1" applyFill="1" applyBorder="1" applyAlignment="1">
      <alignment horizontal="right" vertical="top" wrapText="1"/>
    </xf>
    <xf numFmtId="0" fontId="22" fillId="0" borderId="0" xfId="106" applyFont="1" applyFill="1" applyBorder="1" applyAlignment="1" applyProtection="1">
      <alignment horizontal="left" vertical="justify" wrapText="1"/>
    </xf>
    <xf numFmtId="0" fontId="22" fillId="0" borderId="10" xfId="64" applyNumberFormat="1" applyFont="1" applyFill="1" applyBorder="1" applyAlignment="1" applyProtection="1"/>
    <xf numFmtId="0" fontId="22" fillId="0" borderId="13" xfId="64" applyFont="1" applyFill="1" applyBorder="1" applyAlignment="1">
      <alignment horizontal="left" vertical="top" wrapText="1"/>
    </xf>
    <xf numFmtId="0" fontId="21" fillId="0" borderId="13" xfId="64" applyFont="1" applyFill="1" applyBorder="1" applyAlignment="1">
      <alignment horizontal="right" vertical="top" wrapText="1"/>
    </xf>
    <xf numFmtId="0" fontId="21" fillId="0" borderId="13" xfId="64" applyFont="1" applyFill="1" applyBorder="1" applyAlignment="1" applyProtection="1">
      <alignment horizontal="left" vertical="top" wrapText="1"/>
    </xf>
    <xf numFmtId="0" fontId="21" fillId="0" borderId="0" xfId="64" applyFont="1" applyFill="1" applyAlignment="1">
      <alignment horizontal="left" vertical="top" wrapText="1"/>
    </xf>
    <xf numFmtId="0" fontId="21" fillId="0" borderId="0" xfId="106" applyFont="1" applyFill="1" applyBorder="1" applyAlignment="1">
      <alignment horizontal="right" vertical="top" wrapText="1"/>
    </xf>
    <xf numFmtId="0" fontId="21" fillId="0" borderId="0" xfId="106" applyFont="1" applyFill="1" applyBorder="1" applyAlignment="1" applyProtection="1">
      <alignment horizontal="left" vertical="top" wrapText="1"/>
    </xf>
    <xf numFmtId="0" fontId="22" fillId="0" borderId="0" xfId="106" applyNumberFormat="1" applyFont="1" applyFill="1" applyAlignment="1"/>
    <xf numFmtId="0" fontId="22" fillId="0" borderId="0" xfId="106" applyFont="1" applyFill="1" applyAlignment="1">
      <alignment horizontal="left" vertical="top" wrapText="1"/>
    </xf>
    <xf numFmtId="168" fontId="22" fillId="0" borderId="0" xfId="106" applyNumberFormat="1" applyFont="1" applyFill="1" applyAlignment="1">
      <alignment horizontal="right" vertical="top" wrapText="1"/>
    </xf>
    <xf numFmtId="0" fontId="22" fillId="0" borderId="0" xfId="106" applyFont="1" applyFill="1" applyAlignment="1" applyProtection="1">
      <alignment horizontal="left" vertical="top" wrapText="1"/>
    </xf>
    <xf numFmtId="0" fontId="22" fillId="0" borderId="0" xfId="106" applyFont="1" applyFill="1" applyAlignment="1" applyProtection="1">
      <alignment horizontal="left" vertical="justify" wrapText="1"/>
    </xf>
    <xf numFmtId="0" fontId="22" fillId="0" borderId="0" xfId="106" applyFont="1" applyFill="1" applyBorder="1" applyAlignment="1">
      <alignment horizontal="left" vertical="top" wrapText="1"/>
    </xf>
    <xf numFmtId="172" fontId="22" fillId="0" borderId="0" xfId="106" applyNumberFormat="1" applyFont="1" applyFill="1" applyBorder="1" applyAlignment="1">
      <alignment horizontal="right" vertical="top" wrapText="1"/>
    </xf>
    <xf numFmtId="0" fontId="21" fillId="0" borderId="0" xfId="106" applyFont="1" applyFill="1" applyBorder="1" applyAlignment="1" applyProtection="1">
      <alignment horizontal="left" vertical="justify" wrapText="1"/>
    </xf>
    <xf numFmtId="0" fontId="22" fillId="0" borderId="13" xfId="106" applyNumberFormat="1" applyFont="1" applyFill="1" applyBorder="1" applyAlignment="1" applyProtection="1">
      <alignment horizontal="right"/>
    </xf>
    <xf numFmtId="168" fontId="22" fillId="0" borderId="0" xfId="106" applyNumberFormat="1" applyFont="1" applyFill="1" applyBorder="1" applyAlignment="1">
      <alignment horizontal="right" vertical="top" wrapText="1"/>
    </xf>
    <xf numFmtId="0" fontId="22" fillId="0" borderId="11" xfId="64" applyNumberFormat="1" applyFont="1" applyFill="1" applyBorder="1" applyAlignment="1">
      <alignment horizontal="right"/>
    </xf>
    <xf numFmtId="0" fontId="21" fillId="0" borderId="13" xfId="64" applyFont="1" applyFill="1" applyBorder="1" applyAlignment="1">
      <alignment vertical="top" wrapText="1"/>
    </xf>
    <xf numFmtId="0" fontId="22" fillId="0" borderId="0" xfId="47" applyFont="1" applyFill="1"/>
    <xf numFmtId="0" fontId="22" fillId="0" borderId="0" xfId="95" applyFont="1" applyFill="1" applyProtection="1"/>
    <xf numFmtId="0" fontId="22" fillId="0" borderId="0" xfId="47" applyFont="1" applyFill="1" applyAlignment="1">
      <alignment vertical="top" wrapText="1"/>
    </xf>
    <xf numFmtId="0" fontId="21" fillId="0" borderId="0" xfId="47" applyFont="1" applyFill="1" applyAlignment="1" applyProtection="1">
      <alignment horizontal="left" vertical="top" wrapText="1"/>
    </xf>
    <xf numFmtId="0" fontId="22" fillId="0" borderId="0" xfId="47" applyNumberFormat="1" applyFont="1" applyFill="1" applyBorder="1" applyAlignment="1" applyProtection="1">
      <alignment horizontal="right"/>
    </xf>
    <xf numFmtId="0" fontId="22" fillId="0" borderId="0" xfId="47" applyNumberFormat="1" applyFont="1" applyFill="1" applyBorder="1" applyAlignment="1" applyProtection="1">
      <alignment horizontal="left"/>
    </xf>
    <xf numFmtId="0" fontId="21" fillId="0" borderId="0" xfId="47" applyFont="1" applyFill="1" applyAlignment="1">
      <alignment vertical="top" wrapText="1"/>
    </xf>
    <xf numFmtId="0" fontId="22" fillId="0" borderId="0" xfId="47" applyNumberFormat="1" applyFont="1" applyFill="1"/>
    <xf numFmtId="0" fontId="22" fillId="0" borderId="0" xfId="47" applyFont="1" applyFill="1" applyBorder="1" applyAlignment="1">
      <alignment vertical="top" wrapText="1"/>
    </xf>
    <xf numFmtId="168" fontId="22" fillId="0" borderId="0" xfId="47" applyNumberFormat="1" applyFont="1" applyFill="1" applyBorder="1" applyAlignment="1">
      <alignment vertical="top" wrapText="1"/>
    </xf>
    <xf numFmtId="180" fontId="21" fillId="0" borderId="0" xfId="47" applyNumberFormat="1" applyFont="1" applyFill="1" applyBorder="1" applyAlignment="1">
      <alignment vertical="top" wrapText="1"/>
    </xf>
    <xf numFmtId="0" fontId="22" fillId="0" borderId="0" xfId="47" applyFont="1" applyFill="1" applyBorder="1" applyAlignment="1" applyProtection="1">
      <alignment horizontal="left" vertical="top" wrapText="1"/>
    </xf>
    <xf numFmtId="172" fontId="22" fillId="0" borderId="0" xfId="47" applyNumberFormat="1" applyFont="1" applyFill="1" applyBorder="1" applyAlignment="1">
      <alignment horizontal="right" vertical="top" wrapText="1"/>
    </xf>
    <xf numFmtId="0" fontId="22" fillId="0" borderId="0" xfId="47" applyNumberFormat="1" applyFont="1" applyFill="1" applyAlignment="1" applyProtection="1">
      <alignment horizontal="right" wrapText="1"/>
    </xf>
    <xf numFmtId="0" fontId="22" fillId="0" borderId="13" xfId="47" applyNumberFormat="1" applyFont="1" applyFill="1" applyBorder="1" applyAlignment="1">
      <alignment horizontal="right" wrapText="1"/>
    </xf>
    <xf numFmtId="0" fontId="22" fillId="0" borderId="0" xfId="47" applyNumberFormat="1" applyFont="1" applyFill="1" applyBorder="1" applyAlignment="1">
      <alignment horizontal="right" wrapText="1"/>
    </xf>
    <xf numFmtId="0" fontId="22" fillId="0" borderId="11" xfId="47" applyFont="1" applyFill="1" applyBorder="1" applyAlignment="1">
      <alignment vertical="top" wrapText="1"/>
    </xf>
    <xf numFmtId="0" fontId="22" fillId="0" borderId="13" xfId="47" applyNumberFormat="1" applyFont="1" applyFill="1" applyBorder="1" applyAlignment="1" applyProtection="1">
      <alignment horizontal="right" wrapText="1"/>
    </xf>
    <xf numFmtId="0" fontId="21" fillId="0" borderId="0" xfId="47" applyFont="1" applyFill="1" applyBorder="1" applyAlignment="1" applyProtection="1">
      <alignment horizontal="left" vertical="top" wrapText="1"/>
    </xf>
    <xf numFmtId="0" fontId="21" fillId="0" borderId="0" xfId="47" applyFont="1" applyFill="1" applyBorder="1" applyAlignment="1">
      <alignment vertical="top" wrapText="1"/>
    </xf>
    <xf numFmtId="0" fontId="22" fillId="0" borderId="0" xfId="47" applyNumberFormat="1" applyFont="1" applyFill="1" applyBorder="1" applyAlignment="1" applyProtection="1">
      <alignment horizontal="right" wrapText="1"/>
    </xf>
    <xf numFmtId="0" fontId="22" fillId="0" borderId="11" xfId="47" applyNumberFormat="1" applyFont="1" applyFill="1" applyBorder="1" applyAlignment="1" applyProtection="1">
      <alignment horizontal="right" wrapText="1"/>
    </xf>
    <xf numFmtId="0" fontId="21" fillId="0" borderId="11" xfId="47" applyFont="1" applyFill="1" applyBorder="1" applyAlignment="1" applyProtection="1">
      <alignment horizontal="left" vertical="top" wrapText="1"/>
    </xf>
    <xf numFmtId="191" fontId="22" fillId="0" borderId="0" xfId="47" applyNumberFormat="1" applyFont="1" applyFill="1" applyBorder="1" applyAlignment="1">
      <alignment vertical="top" wrapText="1"/>
    </xf>
    <xf numFmtId="167" fontId="21" fillId="0" borderId="0" xfId="47" applyNumberFormat="1" applyFont="1" applyFill="1" applyBorder="1" applyAlignment="1">
      <alignment vertical="top" wrapText="1"/>
    </xf>
    <xf numFmtId="195" fontId="22" fillId="0" borderId="0" xfId="47" applyNumberFormat="1" applyFont="1" applyFill="1" applyBorder="1" applyAlignment="1">
      <alignment horizontal="right" vertical="top" wrapText="1"/>
    </xf>
    <xf numFmtId="0" fontId="22" fillId="0" borderId="13" xfId="47" applyFont="1" applyFill="1" applyBorder="1" applyAlignment="1">
      <alignment vertical="top" wrapText="1"/>
    </xf>
    <xf numFmtId="0" fontId="21" fillId="0" borderId="13" xfId="47" applyFont="1" applyFill="1" applyBorder="1" applyAlignment="1" applyProtection="1">
      <alignment horizontal="left" vertical="top" wrapText="1"/>
    </xf>
    <xf numFmtId="0" fontId="22" fillId="0" borderId="0" xfId="107" applyFont="1" applyFill="1" applyBorder="1" applyAlignment="1">
      <alignment vertical="top" wrapText="1"/>
    </xf>
    <xf numFmtId="0" fontId="22" fillId="0" borderId="0" xfId="107" applyFont="1" applyFill="1"/>
    <xf numFmtId="49" fontId="22" fillId="0" borderId="0" xfId="107" applyNumberFormat="1" applyFont="1" applyFill="1" applyBorder="1" applyAlignment="1">
      <alignment horizontal="right" vertical="top" wrapText="1"/>
    </xf>
    <xf numFmtId="0" fontId="22" fillId="0" borderId="0" xfId="107" applyFont="1" applyFill="1" applyBorder="1" applyAlignment="1" applyProtection="1">
      <alignment horizontal="left" vertical="top" wrapText="1"/>
    </xf>
    <xf numFmtId="0" fontId="22" fillId="0" borderId="0" xfId="0" applyFont="1" applyFill="1" applyBorder="1" applyAlignment="1">
      <alignment horizontal="left" wrapText="1"/>
    </xf>
    <xf numFmtId="0" fontId="21" fillId="0" borderId="0" xfId="107" applyFont="1" applyFill="1" applyBorder="1" applyAlignment="1">
      <alignment vertical="top" wrapText="1"/>
    </xf>
    <xf numFmtId="0" fontId="21" fillId="0" borderId="0" xfId="107" applyFont="1" applyFill="1" applyBorder="1" applyAlignment="1" applyProtection="1">
      <alignment horizontal="left" vertical="top" wrapText="1"/>
    </xf>
    <xf numFmtId="0" fontId="22" fillId="0" borderId="0" xfId="107" applyFont="1" applyFill="1" applyAlignment="1">
      <alignment vertical="top" wrapText="1"/>
    </xf>
    <xf numFmtId="168" fontId="22" fillId="0" borderId="0" xfId="107" applyNumberFormat="1" applyFont="1" applyFill="1" applyAlignment="1">
      <alignment vertical="top" wrapText="1"/>
    </xf>
    <xf numFmtId="0" fontId="22" fillId="0" borderId="0" xfId="107" applyFont="1" applyFill="1" applyAlignment="1" applyProtection="1">
      <alignment horizontal="left" vertical="top" wrapText="1"/>
    </xf>
    <xf numFmtId="0" fontId="22" fillId="0" borderId="0" xfId="107" applyFont="1" applyFill="1" applyAlignment="1" applyProtection="1">
      <alignment vertical="top" wrapText="1"/>
    </xf>
    <xf numFmtId="0" fontId="21" fillId="0" borderId="0" xfId="107" applyFont="1" applyFill="1" applyAlignment="1">
      <alignment vertical="top" wrapText="1"/>
    </xf>
    <xf numFmtId="0" fontId="22" fillId="0" borderId="22" xfId="0" applyFont="1" applyFill="1" applyBorder="1" applyAlignment="1">
      <alignment horizontal="left" wrapText="1"/>
    </xf>
    <xf numFmtId="0" fontId="21" fillId="0" borderId="0" xfId="48" applyNumberFormat="1" applyFont="1" applyFill="1" applyBorder="1" applyAlignment="1" applyProtection="1">
      <alignment horizontal="center"/>
    </xf>
    <xf numFmtId="0" fontId="22" fillId="0" borderId="0" xfId="48" applyFont="1" applyFill="1"/>
    <xf numFmtId="0" fontId="22" fillId="0" borderId="0" xfId="48" applyFont="1" applyFill="1" applyBorder="1" applyAlignment="1">
      <alignment vertical="top" wrapText="1"/>
    </xf>
    <xf numFmtId="0" fontId="21" fillId="0" borderId="0" xfId="48" applyFont="1" applyFill="1" applyBorder="1" applyAlignment="1" applyProtection="1">
      <alignment horizontal="center"/>
    </xf>
    <xf numFmtId="0" fontId="22" fillId="0" borderId="0" xfId="48" applyNumberFormat="1" applyFont="1" applyFill="1" applyBorder="1"/>
    <xf numFmtId="0" fontId="22" fillId="0" borderId="0" xfId="96" applyFont="1" applyFill="1" applyBorder="1" applyAlignment="1" applyProtection="1">
      <alignment vertical="top" wrapText="1"/>
    </xf>
    <xf numFmtId="0" fontId="22" fillId="0" borderId="0" xfId="96" applyFont="1" applyFill="1" applyBorder="1" applyAlignment="1" applyProtection="1">
      <alignment horizontal="right" vertical="top" wrapText="1"/>
    </xf>
    <xf numFmtId="0" fontId="22" fillId="0" borderId="0" xfId="81" applyFont="1" applyFill="1" applyBorder="1" applyProtection="1"/>
    <xf numFmtId="0" fontId="22" fillId="0" borderId="0" xfId="81" applyNumberFormat="1" applyFont="1" applyFill="1" applyBorder="1" applyAlignment="1" applyProtection="1">
      <alignment horizontal="right"/>
    </xf>
    <xf numFmtId="0" fontId="22" fillId="0" borderId="0" xfId="96" applyFont="1" applyFill="1" applyProtection="1"/>
    <xf numFmtId="0" fontId="22" fillId="0" borderId="0" xfId="55" applyFont="1" applyFill="1" applyAlignment="1">
      <alignment vertical="top" wrapText="1"/>
    </xf>
    <xf numFmtId="0" fontId="21" fillId="0" borderId="0" xfId="55" applyFont="1" applyFill="1" applyAlignment="1" applyProtection="1">
      <alignment horizontal="left" vertical="top" wrapText="1"/>
    </xf>
    <xf numFmtId="0" fontId="22" fillId="0" borderId="0" xfId="55" applyNumberFormat="1" applyFont="1" applyFill="1" applyAlignment="1" applyProtection="1">
      <alignment horizontal="right"/>
    </xf>
    <xf numFmtId="0" fontId="22" fillId="0" borderId="0" xfId="55" applyFont="1" applyFill="1" applyBorder="1" applyAlignment="1">
      <alignment vertical="top" wrapText="1"/>
    </xf>
    <xf numFmtId="0" fontId="21" fillId="0" borderId="0" xfId="55" applyFont="1" applyFill="1" applyBorder="1" applyAlignment="1">
      <alignment vertical="top" wrapText="1"/>
    </xf>
    <xf numFmtId="0" fontId="21" fillId="0" borderId="0" xfId="55" applyFont="1" applyFill="1" applyBorder="1" applyAlignment="1" applyProtection="1">
      <alignment horizontal="left" vertical="top" wrapText="1"/>
    </xf>
    <xf numFmtId="0" fontId="22" fillId="0" borderId="0" xfId="55" applyFont="1" applyFill="1" applyBorder="1" applyAlignment="1">
      <alignment horizontal="right" vertical="top" wrapText="1"/>
    </xf>
    <xf numFmtId="0" fontId="22" fillId="0" borderId="0" xfId="55" applyFont="1" applyFill="1" applyBorder="1" applyAlignment="1" applyProtection="1">
      <alignment horizontal="left" vertical="top" wrapText="1"/>
    </xf>
    <xf numFmtId="0" fontId="22" fillId="0" borderId="13" xfId="55" applyNumberFormat="1" applyFont="1" applyFill="1" applyBorder="1" applyAlignment="1" applyProtection="1">
      <alignment horizontal="right"/>
    </xf>
    <xf numFmtId="0" fontId="22" fillId="0" borderId="0" xfId="55" applyNumberFormat="1" applyFont="1" applyFill="1" applyAlignment="1">
      <alignment horizontal="right"/>
    </xf>
    <xf numFmtId="0" fontId="22" fillId="0" borderId="11" xfId="55" applyFont="1" applyFill="1" applyBorder="1" applyAlignment="1">
      <alignment vertical="top" wrapText="1"/>
    </xf>
    <xf numFmtId="170" fontId="22" fillId="0" borderId="0" xfId="108" applyNumberFormat="1" applyFont="1" applyFill="1" applyBorder="1" applyAlignment="1">
      <alignment vertical="top" wrapText="1"/>
    </xf>
    <xf numFmtId="0" fontId="22" fillId="0" borderId="0" xfId="55" applyNumberFormat="1" applyFont="1" applyFill="1" applyBorder="1" applyAlignment="1">
      <alignment horizontal="right"/>
    </xf>
    <xf numFmtId="172" fontId="22" fillId="0" borderId="0" xfId="55" applyNumberFormat="1" applyFont="1" applyFill="1" applyBorder="1" applyAlignment="1">
      <alignment horizontal="right" vertical="top" wrapText="1"/>
    </xf>
    <xf numFmtId="0" fontId="22" fillId="0" borderId="0" xfId="55" applyNumberFormat="1" applyFont="1" applyFill="1" applyBorder="1" applyAlignment="1" applyProtection="1">
      <alignment horizontal="right"/>
    </xf>
    <xf numFmtId="0" fontId="22" fillId="0" borderId="11" xfId="55" applyNumberFormat="1" applyFont="1" applyFill="1" applyBorder="1" applyAlignment="1" applyProtection="1">
      <alignment horizontal="right"/>
    </xf>
    <xf numFmtId="175" fontId="21" fillId="0" borderId="0" xfId="55" applyNumberFormat="1" applyFont="1" applyFill="1" applyBorder="1" applyAlignment="1">
      <alignment vertical="top" wrapText="1"/>
    </xf>
    <xf numFmtId="0" fontId="21" fillId="0" borderId="0" xfId="108" applyFont="1" applyFill="1" applyBorder="1" applyAlignment="1">
      <alignment vertical="top" wrapText="1"/>
    </xf>
    <xf numFmtId="0" fontId="21" fillId="0" borderId="0" xfId="108" applyFont="1" applyFill="1" applyBorder="1" applyAlignment="1" applyProtection="1">
      <alignment horizontal="left" vertical="top" wrapText="1"/>
    </xf>
    <xf numFmtId="0" fontId="22" fillId="0" borderId="0" xfId="108" applyFont="1" applyFill="1" applyBorder="1" applyAlignment="1">
      <alignment vertical="top" wrapText="1"/>
    </xf>
    <xf numFmtId="0" fontId="22" fillId="0" borderId="0" xfId="108" applyFont="1" applyFill="1" applyBorder="1" applyAlignment="1" applyProtection="1">
      <alignment horizontal="left" vertical="top" wrapText="1"/>
    </xf>
    <xf numFmtId="194" fontId="21" fillId="0" borderId="0" xfId="108" applyNumberFormat="1" applyFont="1" applyFill="1" applyBorder="1" applyAlignment="1">
      <alignment vertical="top" wrapText="1"/>
    </xf>
    <xf numFmtId="168" fontId="22" fillId="0" borderId="0" xfId="65" applyNumberFormat="1" applyFont="1" applyFill="1" applyBorder="1" applyAlignment="1">
      <alignment vertical="top"/>
    </xf>
    <xf numFmtId="168" fontId="22" fillId="0" borderId="0" xfId="65" applyNumberFormat="1" applyFont="1" applyFill="1" applyBorder="1" applyAlignment="1">
      <alignment horizontal="right" vertical="top"/>
    </xf>
    <xf numFmtId="0" fontId="22" fillId="0" borderId="13" xfId="108" applyNumberFormat="1" applyFont="1" applyFill="1" applyBorder="1" applyAlignment="1" applyProtection="1">
      <alignment horizontal="right" wrapText="1"/>
    </xf>
    <xf numFmtId="0" fontId="22" fillId="0" borderId="0" xfId="55" applyNumberFormat="1" applyFont="1" applyFill="1" applyBorder="1" applyAlignment="1" applyProtection="1">
      <alignment horizontal="right" wrapText="1"/>
    </xf>
    <xf numFmtId="168" fontId="22" fillId="0" borderId="0" xfId="55" applyNumberFormat="1" applyFont="1" applyFill="1" applyBorder="1" applyAlignment="1">
      <alignment vertical="top" wrapText="1"/>
    </xf>
    <xf numFmtId="0" fontId="22" fillId="0" borderId="0" xfId="55" applyNumberFormat="1" applyFont="1" applyFill="1" applyAlignment="1">
      <alignment horizontal="right" wrapText="1"/>
    </xf>
    <xf numFmtId="181" fontId="21" fillId="0" borderId="0" xfId="55" applyNumberFormat="1" applyFont="1" applyFill="1" applyBorder="1" applyAlignment="1">
      <alignment vertical="top" wrapText="1"/>
    </xf>
    <xf numFmtId="0" fontId="22" fillId="0" borderId="13" xfId="55" applyNumberFormat="1" applyFont="1" applyFill="1" applyBorder="1" applyAlignment="1" applyProtection="1">
      <alignment horizontal="right" wrapText="1"/>
    </xf>
    <xf numFmtId="0" fontId="22" fillId="0" borderId="0" xfId="55" applyNumberFormat="1" applyFont="1" applyFill="1" applyBorder="1" applyAlignment="1">
      <alignment horizontal="right" vertical="top" wrapText="1"/>
    </xf>
    <xf numFmtId="0" fontId="22" fillId="0" borderId="11" xfId="55" applyNumberFormat="1" applyFont="1" applyFill="1" applyBorder="1" applyAlignment="1" applyProtection="1">
      <alignment horizontal="right" wrapText="1"/>
    </xf>
    <xf numFmtId="0" fontId="22" fillId="0" borderId="0" xfId="108" applyFont="1" applyFill="1"/>
    <xf numFmtId="171" fontId="22" fillId="0" borderId="0" xfId="55" applyNumberFormat="1" applyFont="1" applyFill="1" applyBorder="1" applyAlignment="1">
      <alignment horizontal="right" vertical="top" wrapText="1"/>
    </xf>
    <xf numFmtId="180" fontId="21" fillId="0" borderId="0" xfId="55" applyNumberFormat="1" applyFont="1" applyFill="1" applyBorder="1" applyAlignment="1">
      <alignment vertical="top" wrapText="1"/>
    </xf>
    <xf numFmtId="0" fontId="22" fillId="0" borderId="11" xfId="55" applyFont="1" applyFill="1" applyBorder="1" applyAlignment="1" applyProtection="1">
      <alignment horizontal="left" vertical="top" wrapText="1"/>
    </xf>
    <xf numFmtId="166" fontId="22" fillId="0" borderId="0" xfId="111" applyFont="1" applyFill="1" applyBorder="1" applyAlignment="1">
      <alignment horizontal="right" vertical="top" wrapText="1"/>
    </xf>
    <xf numFmtId="166" fontId="22" fillId="0" borderId="0" xfId="111" applyNumberFormat="1" applyFont="1" applyFill="1" applyBorder="1" applyAlignment="1" applyProtection="1">
      <alignment horizontal="left" vertical="top" wrapText="1"/>
    </xf>
    <xf numFmtId="170" fontId="22" fillId="0" borderId="0" xfId="108" applyNumberFormat="1" applyFont="1" applyFill="1" applyBorder="1" applyAlignment="1">
      <alignment horizontal="right" vertical="top" wrapText="1"/>
    </xf>
    <xf numFmtId="0" fontId="22" fillId="0" borderId="10" xfId="55" applyNumberFormat="1" applyFont="1" applyFill="1" applyBorder="1" applyAlignment="1" applyProtection="1">
      <alignment horizontal="right" wrapText="1"/>
    </xf>
    <xf numFmtId="0" fontId="22" fillId="0" borderId="0" xfId="55" applyNumberFormat="1" applyFont="1" applyFill="1" applyBorder="1" applyAlignment="1">
      <alignment vertical="top" wrapText="1"/>
    </xf>
    <xf numFmtId="170" fontId="22" fillId="0" borderId="0" xfId="55" applyNumberFormat="1" applyFont="1" applyFill="1" applyBorder="1" applyAlignment="1">
      <alignment vertical="top" wrapText="1"/>
    </xf>
    <xf numFmtId="180" fontId="22" fillId="0" borderId="0" xfId="55" applyNumberFormat="1" applyFont="1" applyFill="1" applyBorder="1" applyAlignment="1">
      <alignment horizontal="right" vertical="top" wrapText="1"/>
    </xf>
    <xf numFmtId="0" fontId="22" fillId="0" borderId="0" xfId="55" applyFont="1" applyFill="1" applyBorder="1" applyAlignment="1" applyProtection="1">
      <alignment vertical="top" wrapText="1"/>
    </xf>
    <xf numFmtId="1" fontId="22" fillId="0" borderId="0" xfId="55" applyNumberFormat="1" applyFont="1" applyFill="1" applyBorder="1" applyAlignment="1">
      <alignment vertical="top" wrapText="1"/>
    </xf>
    <xf numFmtId="172" fontId="22" fillId="0" borderId="0" xfId="55" applyNumberFormat="1" applyFont="1" applyFill="1" applyBorder="1" applyAlignment="1">
      <alignment vertical="top" wrapText="1"/>
    </xf>
    <xf numFmtId="0" fontId="22" fillId="0" borderId="0" xfId="55" applyNumberFormat="1" applyFont="1" applyFill="1" applyBorder="1" applyAlignment="1">
      <alignment horizontal="right" wrapText="1"/>
    </xf>
    <xf numFmtId="0" fontId="22" fillId="0" borderId="0" xfId="108" applyNumberFormat="1" applyFont="1" applyFill="1" applyBorder="1" applyAlignment="1">
      <alignment horizontal="right" vertical="top" wrapText="1"/>
    </xf>
    <xf numFmtId="0" fontId="21" fillId="0" borderId="0" xfId="65" applyFont="1" applyFill="1" applyBorder="1" applyAlignment="1">
      <alignment horizontal="right" vertical="top" wrapText="1"/>
    </xf>
    <xf numFmtId="0" fontId="21" fillId="0" borderId="0" xfId="65" applyFont="1" applyFill="1" applyBorder="1" applyAlignment="1" applyProtection="1">
      <alignment horizontal="left" vertical="top" wrapText="1"/>
    </xf>
    <xf numFmtId="168" fontId="22" fillId="0" borderId="0" xfId="65" applyNumberFormat="1" applyFont="1" applyFill="1" applyBorder="1" applyAlignment="1">
      <alignment horizontal="right" vertical="top" wrapText="1"/>
    </xf>
    <xf numFmtId="0" fontId="22" fillId="0" borderId="0" xfId="65" applyFont="1" applyFill="1" applyBorder="1" applyAlignment="1" applyProtection="1">
      <alignment horizontal="left" vertical="top" wrapText="1"/>
    </xf>
    <xf numFmtId="180" fontId="21" fillId="0" borderId="0" xfId="108" applyNumberFormat="1" applyFont="1" applyFill="1" applyBorder="1" applyAlignment="1">
      <alignment vertical="top" wrapText="1"/>
    </xf>
    <xf numFmtId="0" fontId="21" fillId="0" borderId="0" xfId="48" applyFont="1" applyFill="1" applyBorder="1" applyAlignment="1" applyProtection="1">
      <alignment horizontal="left" vertical="top" wrapText="1"/>
    </xf>
    <xf numFmtId="166" fontId="22" fillId="0" borderId="0" xfId="111" applyFont="1" applyFill="1" applyBorder="1" applyAlignment="1">
      <alignment vertical="top" wrapText="1"/>
    </xf>
    <xf numFmtId="166" fontId="21" fillId="0" borderId="0" xfId="111" applyFont="1" applyFill="1" applyBorder="1" applyAlignment="1">
      <alignment vertical="top" wrapText="1"/>
    </xf>
    <xf numFmtId="166" fontId="21" fillId="0" borderId="0" xfId="111" applyNumberFormat="1" applyFont="1" applyFill="1" applyBorder="1" applyAlignment="1" applyProtection="1">
      <alignment horizontal="left" vertical="top" wrapText="1"/>
    </xf>
    <xf numFmtId="0" fontId="22" fillId="0" borderId="0" xfId="111" applyNumberFormat="1" applyFont="1" applyFill="1" applyBorder="1" applyAlignment="1">
      <alignment horizontal="right" wrapText="1"/>
    </xf>
    <xf numFmtId="172" fontId="22" fillId="0" borderId="0" xfId="111" applyNumberFormat="1" applyFont="1" applyFill="1" applyBorder="1" applyAlignment="1">
      <alignment horizontal="right" vertical="top" wrapText="1"/>
    </xf>
    <xf numFmtId="0" fontId="22" fillId="0" borderId="13" xfId="55" applyFont="1" applyFill="1" applyBorder="1" applyAlignment="1">
      <alignment vertical="top" wrapText="1"/>
    </xf>
    <xf numFmtId="0" fontId="21" fillId="0" borderId="13" xfId="55" applyFont="1" applyFill="1" applyBorder="1" applyAlignment="1">
      <alignment vertical="top" wrapText="1"/>
    </xf>
    <xf numFmtId="0" fontId="21" fillId="0" borderId="13" xfId="55" applyFont="1" applyFill="1" applyBorder="1" applyAlignment="1" applyProtection="1">
      <alignment horizontal="left" vertical="top" wrapText="1"/>
    </xf>
    <xf numFmtId="0" fontId="22" fillId="0" borderId="0" xfId="108" applyNumberFormat="1" applyFont="1" applyFill="1" applyBorder="1" applyAlignment="1" applyProtection="1">
      <alignment horizontal="right" wrapText="1"/>
    </xf>
    <xf numFmtId="168" fontId="22" fillId="0" borderId="0" xfId="55" applyNumberFormat="1" applyFont="1" applyFill="1" applyBorder="1" applyAlignment="1">
      <alignment horizontal="right" vertical="top" wrapText="1"/>
    </xf>
    <xf numFmtId="193" fontId="22" fillId="0" borderId="0" xfId="55" applyNumberFormat="1" applyFont="1" applyFill="1" applyBorder="1" applyAlignment="1">
      <alignment horizontal="right" vertical="top" wrapText="1"/>
    </xf>
    <xf numFmtId="0" fontId="22" fillId="0" borderId="0" xfId="48" applyFont="1" applyFill="1" applyAlignment="1">
      <alignment vertical="top" wrapText="1"/>
    </xf>
    <xf numFmtId="0" fontId="22" fillId="0" borderId="0" xfId="48" applyNumberFormat="1" applyFont="1" applyFill="1"/>
    <xf numFmtId="1" fontId="22" fillId="0" borderId="0" xfId="48" applyNumberFormat="1" applyFont="1" applyFill="1"/>
    <xf numFmtId="0" fontId="22" fillId="0" borderId="0" xfId="49" applyFont="1" applyFill="1"/>
    <xf numFmtId="0" fontId="22" fillId="0" borderId="0" xfId="97" applyFont="1" applyFill="1" applyProtection="1"/>
    <xf numFmtId="0" fontId="22" fillId="0" borderId="0" xfId="49" applyFont="1" applyFill="1" applyAlignment="1"/>
    <xf numFmtId="0" fontId="21" fillId="0" borderId="0" xfId="49" applyFont="1" applyFill="1" applyAlignment="1" applyProtection="1">
      <alignment horizontal="left"/>
    </xf>
    <xf numFmtId="0" fontId="22" fillId="0" borderId="0" xfId="49" applyNumberFormat="1" applyFont="1" applyFill="1" applyBorder="1" applyAlignment="1" applyProtection="1">
      <alignment horizontal="center"/>
    </xf>
    <xf numFmtId="0" fontId="22" fillId="0" borderId="0" xfId="49" applyNumberFormat="1" applyFont="1" applyFill="1" applyBorder="1" applyAlignment="1" applyProtection="1">
      <alignment horizontal="right"/>
    </xf>
    <xf numFmtId="0" fontId="21" fillId="0" borderId="0" xfId="49" applyFont="1" applyFill="1" applyAlignment="1"/>
    <xf numFmtId="0" fontId="22" fillId="0" borderId="0" xfId="49" applyNumberFormat="1" applyFont="1" applyFill="1" applyAlignment="1">
      <alignment horizontal="center"/>
    </xf>
    <xf numFmtId="0" fontId="22" fillId="0" borderId="0" xfId="49" applyNumberFormat="1" applyFont="1" applyFill="1"/>
    <xf numFmtId="174" fontId="21" fillId="0" borderId="0" xfId="49" applyNumberFormat="1" applyFont="1" applyFill="1" applyAlignment="1"/>
    <xf numFmtId="0" fontId="22" fillId="0" borderId="0" xfId="49" applyFont="1" applyFill="1" applyAlignment="1" applyProtection="1">
      <alignment horizontal="left"/>
    </xf>
    <xf numFmtId="172" fontId="22" fillId="0" borderId="0" xfId="49" applyNumberFormat="1" applyFont="1" applyFill="1" applyAlignment="1">
      <alignment horizontal="right"/>
    </xf>
    <xf numFmtId="0" fontId="22" fillId="0" borderId="0" xfId="49" applyNumberFormat="1" applyFont="1" applyFill="1" applyAlignment="1" applyProtection="1">
      <alignment horizontal="right" wrapText="1"/>
    </xf>
    <xf numFmtId="0" fontId="22" fillId="0" borderId="0" xfId="49" applyNumberFormat="1" applyFont="1" applyFill="1" applyAlignment="1">
      <alignment horizontal="right" wrapText="1"/>
    </xf>
    <xf numFmtId="0" fontId="22" fillId="0" borderId="13" xfId="49" applyNumberFormat="1" applyFont="1" applyFill="1" applyBorder="1" applyAlignment="1" applyProtection="1">
      <alignment horizontal="right" wrapText="1"/>
    </xf>
    <xf numFmtId="0" fontId="21" fillId="0" borderId="0" xfId="49" applyFont="1" applyFill="1" applyBorder="1" applyAlignment="1" applyProtection="1">
      <alignment horizontal="left"/>
    </xf>
    <xf numFmtId="0" fontId="22" fillId="0" borderId="0" xfId="49" applyNumberFormat="1" applyFont="1" applyFill="1" applyBorder="1" applyAlignment="1" applyProtection="1">
      <alignment horizontal="right" wrapText="1"/>
    </xf>
    <xf numFmtId="0" fontId="22" fillId="0" borderId="13" xfId="49" applyFont="1" applyFill="1" applyBorder="1"/>
    <xf numFmtId="0" fontId="21" fillId="0" borderId="13" xfId="49" applyFont="1" applyFill="1" applyBorder="1" applyAlignment="1"/>
    <xf numFmtId="0" fontId="21" fillId="0" borderId="13" xfId="49" applyFont="1" applyFill="1" applyBorder="1" applyAlignment="1" applyProtection="1">
      <alignment horizontal="left"/>
    </xf>
    <xf numFmtId="0" fontId="22" fillId="0" borderId="0" xfId="49" applyFont="1" applyFill="1" applyBorder="1"/>
    <xf numFmtId="0" fontId="21" fillId="0" borderId="0" xfId="49" applyFont="1" applyFill="1" applyBorder="1" applyAlignment="1"/>
    <xf numFmtId="0" fontId="22" fillId="0" borderId="0" xfId="49" applyNumberFormat="1" applyFont="1" applyFill="1" applyBorder="1" applyAlignment="1" applyProtection="1">
      <alignment wrapText="1"/>
    </xf>
    <xf numFmtId="0" fontId="21" fillId="0" borderId="0" xfId="58" applyFont="1" applyFill="1" applyBorder="1" applyAlignment="1">
      <alignment horizontal="right" vertical="top" wrapText="1"/>
    </xf>
    <xf numFmtId="0" fontId="21" fillId="0" borderId="0" xfId="58" applyFont="1" applyFill="1" applyBorder="1" applyAlignment="1">
      <alignment vertical="top" wrapText="1"/>
    </xf>
    <xf numFmtId="0" fontId="22" fillId="0" borderId="0" xfId="49" applyNumberFormat="1" applyFont="1" applyFill="1" applyBorder="1" applyAlignment="1">
      <alignment horizontal="right" wrapText="1"/>
    </xf>
    <xf numFmtId="0" fontId="22" fillId="0" borderId="11" xfId="49" applyFont="1" applyFill="1" applyBorder="1"/>
    <xf numFmtId="0" fontId="22" fillId="0" borderId="11" xfId="49" applyFont="1" applyFill="1" applyBorder="1" applyAlignment="1"/>
    <xf numFmtId="0" fontId="22" fillId="0" borderId="11" xfId="49" applyNumberFormat="1" applyFont="1" applyFill="1" applyBorder="1" applyAlignment="1">
      <alignment horizontal="right"/>
    </xf>
    <xf numFmtId="0" fontId="22" fillId="0" borderId="11" xfId="49" applyNumberFormat="1" applyFont="1" applyFill="1" applyBorder="1"/>
    <xf numFmtId="0" fontId="22" fillId="0" borderId="0" xfId="66" applyFont="1" applyFill="1"/>
    <xf numFmtId="0" fontId="22" fillId="0" borderId="0" xfId="66" applyFont="1" applyFill="1" applyAlignment="1">
      <alignment horizontal="left" vertical="top" wrapText="1"/>
    </xf>
    <xf numFmtId="0" fontId="22" fillId="0" borderId="0" xfId="66" applyFont="1" applyFill="1" applyAlignment="1">
      <alignment horizontal="right" vertical="top" wrapText="1"/>
    </xf>
    <xf numFmtId="0" fontId="21" fillId="0" borderId="0" xfId="66" applyFont="1" applyFill="1" applyAlignment="1" applyProtection="1">
      <alignment horizontal="left" vertical="top" wrapText="1"/>
    </xf>
    <xf numFmtId="0" fontId="22" fillId="0" borderId="0" xfId="66" applyNumberFormat="1" applyFont="1" applyFill="1" applyBorder="1" applyAlignment="1" applyProtection="1">
      <alignment horizontal="right"/>
    </xf>
    <xf numFmtId="0" fontId="22" fillId="0" borderId="0" xfId="66" applyNumberFormat="1" applyFont="1" applyFill="1" applyBorder="1" applyAlignment="1" applyProtection="1">
      <alignment horizontal="left"/>
    </xf>
    <xf numFmtId="0" fontId="22" fillId="0" borderId="0" xfId="66" applyFont="1" applyFill="1" applyBorder="1" applyAlignment="1">
      <alignment horizontal="left" vertical="top" wrapText="1"/>
    </xf>
    <xf numFmtId="0" fontId="21" fillId="0" borderId="0" xfId="66" applyFont="1" applyFill="1" applyBorder="1" applyAlignment="1">
      <alignment horizontal="right" vertical="top" wrapText="1"/>
    </xf>
    <xf numFmtId="0" fontId="21" fillId="0" borderId="0" xfId="66" applyFont="1" applyFill="1" applyBorder="1" applyAlignment="1" applyProtection="1">
      <alignment horizontal="left" vertical="top" wrapText="1"/>
    </xf>
    <xf numFmtId="180" fontId="21" fillId="0" borderId="0" xfId="66" applyNumberFormat="1" applyFont="1" applyFill="1" applyBorder="1" applyAlignment="1">
      <alignment horizontal="right" vertical="top" wrapText="1"/>
    </xf>
    <xf numFmtId="0" fontId="22" fillId="0" borderId="0" xfId="66" applyFont="1" applyFill="1" applyBorder="1" applyAlignment="1" applyProtection="1">
      <alignment horizontal="left" vertical="top" wrapText="1"/>
    </xf>
    <xf numFmtId="172" fontId="22" fillId="0" borderId="0" xfId="66" applyNumberFormat="1" applyFont="1" applyFill="1" applyBorder="1" applyAlignment="1">
      <alignment horizontal="right" vertical="top" wrapText="1"/>
    </xf>
    <xf numFmtId="0" fontId="22" fillId="0" borderId="0" xfId="66" applyNumberFormat="1" applyFont="1" applyFill="1" applyAlignment="1" applyProtection="1">
      <alignment horizontal="right"/>
    </xf>
    <xf numFmtId="0" fontId="22" fillId="0" borderId="0" xfId="66" applyFont="1" applyFill="1" applyBorder="1" applyAlignment="1">
      <alignment horizontal="left" vertical="top"/>
    </xf>
    <xf numFmtId="0" fontId="22" fillId="0" borderId="0" xfId="66" applyNumberFormat="1" applyFont="1" applyFill="1"/>
    <xf numFmtId="174" fontId="21" fillId="0" borderId="0" xfId="66" applyNumberFormat="1" applyFont="1" applyFill="1" applyBorder="1" applyAlignment="1">
      <alignment horizontal="right" vertical="top" wrapText="1"/>
    </xf>
    <xf numFmtId="0" fontId="22" fillId="0" borderId="0" xfId="66" applyFont="1" applyFill="1" applyBorder="1" applyAlignment="1">
      <alignment horizontal="right" vertical="top" wrapText="1"/>
    </xf>
    <xf numFmtId="0" fontId="22" fillId="0" borderId="0" xfId="66" applyNumberFormat="1" applyFont="1" applyFill="1" applyAlignment="1">
      <alignment horizontal="right"/>
    </xf>
    <xf numFmtId="0" fontId="22" fillId="0" borderId="0" xfId="66" applyNumberFormat="1" applyFont="1" applyFill="1" applyBorder="1" applyAlignment="1">
      <alignment horizontal="right"/>
    </xf>
    <xf numFmtId="0" fontId="22" fillId="0" borderId="10" xfId="66" applyNumberFormat="1" applyFont="1" applyFill="1" applyBorder="1" applyAlignment="1" applyProtection="1">
      <alignment horizontal="right"/>
    </xf>
    <xf numFmtId="191" fontId="22" fillId="0" borderId="0" xfId="66" applyNumberFormat="1" applyFont="1" applyFill="1" applyBorder="1" applyAlignment="1">
      <alignment horizontal="right" vertical="top" wrapText="1"/>
    </xf>
    <xf numFmtId="171" fontId="22" fillId="0" borderId="0" xfId="66" applyNumberFormat="1" applyFont="1" applyFill="1" applyBorder="1" applyAlignment="1">
      <alignment horizontal="right" vertical="top" wrapText="1"/>
    </xf>
    <xf numFmtId="0" fontId="22" fillId="0" borderId="0" xfId="66" applyFont="1" applyFill="1" applyAlignment="1">
      <alignment horizontal="left"/>
    </xf>
    <xf numFmtId="0" fontId="22" fillId="0" borderId="0" xfId="66" applyFont="1" applyFill="1" applyAlignment="1">
      <alignment vertical="top" wrapText="1"/>
    </xf>
    <xf numFmtId="0" fontId="22" fillId="0" borderId="0" xfId="66" applyFont="1" applyFill="1" applyAlignment="1">
      <alignment horizontal="right" vertical="top"/>
    </xf>
    <xf numFmtId="0" fontId="21" fillId="0" borderId="13" xfId="66" applyFont="1" applyFill="1" applyBorder="1" applyAlignment="1">
      <alignment horizontal="right" vertical="top"/>
    </xf>
    <xf numFmtId="0" fontId="21" fillId="0" borderId="13" xfId="66" applyFont="1" applyFill="1" applyBorder="1" applyAlignment="1">
      <alignment vertical="top" wrapText="1"/>
    </xf>
    <xf numFmtId="164" fontId="21" fillId="0" borderId="13" xfId="28" applyFont="1" applyFill="1" applyBorder="1" applyAlignment="1">
      <alignment horizontal="right" wrapText="1"/>
    </xf>
    <xf numFmtId="0" fontId="22" fillId="0" borderId="11" xfId="84" applyFont="1" applyFill="1" applyBorder="1" applyAlignment="1" applyProtection="1">
      <alignment vertical="top" wrapText="1"/>
    </xf>
    <xf numFmtId="0" fontId="22" fillId="0" borderId="11" xfId="69" applyFont="1" applyFill="1" applyBorder="1" applyProtection="1"/>
    <xf numFmtId="0" fontId="22" fillId="0" borderId="11" xfId="69" applyNumberFormat="1" applyFont="1" applyFill="1" applyBorder="1" applyAlignment="1" applyProtection="1">
      <alignment horizontal="right"/>
    </xf>
    <xf numFmtId="0" fontId="22" fillId="0" borderId="0" xfId="84" applyFont="1" applyFill="1" applyBorder="1" applyAlignment="1" applyProtection="1">
      <alignment vertical="top" wrapText="1"/>
    </xf>
    <xf numFmtId="0" fontId="22" fillId="0" borderId="0" xfId="54" applyFont="1" applyFill="1" applyAlignment="1">
      <alignment vertical="top" wrapText="1"/>
    </xf>
    <xf numFmtId="0" fontId="22" fillId="0" borderId="0" xfId="54" applyNumberFormat="1" applyFont="1" applyFill="1" applyAlignment="1" applyProtection="1">
      <alignment horizontal="right"/>
    </xf>
    <xf numFmtId="0" fontId="22" fillId="0" borderId="0" xfId="54" applyFont="1" applyFill="1" applyBorder="1" applyAlignment="1">
      <alignment vertical="top" wrapText="1"/>
    </xf>
    <xf numFmtId="0" fontId="21" fillId="0" borderId="0" xfId="54" applyFont="1" applyFill="1" applyBorder="1" applyAlignment="1">
      <alignment vertical="top" wrapText="1"/>
    </xf>
    <xf numFmtId="0" fontId="22" fillId="0" borderId="0" xfId="54" applyNumberFormat="1" applyFont="1" applyFill="1" applyAlignment="1">
      <alignment horizontal="right"/>
    </xf>
    <xf numFmtId="174" fontId="21" fillId="0" borderId="0" xfId="54" applyNumberFormat="1" applyFont="1" applyFill="1" applyBorder="1" applyAlignment="1">
      <alignment vertical="top" wrapText="1"/>
    </xf>
    <xf numFmtId="0" fontId="22" fillId="0" borderId="0" xfId="103" applyNumberFormat="1" applyFont="1" applyFill="1" applyBorder="1" applyAlignment="1">
      <alignment horizontal="right" vertical="top" wrapText="1"/>
    </xf>
    <xf numFmtId="168" fontId="22" fillId="0" borderId="0" xfId="103" applyNumberFormat="1" applyFont="1" applyFill="1" applyBorder="1" applyAlignment="1">
      <alignment vertical="top" wrapText="1"/>
    </xf>
    <xf numFmtId="0" fontId="22" fillId="0" borderId="0" xfId="54" applyNumberFormat="1" applyFont="1" applyFill="1" applyBorder="1" applyAlignment="1">
      <alignment horizontal="right"/>
    </xf>
    <xf numFmtId="172" fontId="22" fillId="0" borderId="0" xfId="54" applyNumberFormat="1" applyFont="1" applyFill="1" applyBorder="1" applyAlignment="1">
      <alignment horizontal="right" vertical="top" wrapText="1"/>
    </xf>
    <xf numFmtId="0" fontId="22" fillId="0" borderId="0" xfId="54" applyNumberFormat="1" applyFont="1" applyFill="1" applyBorder="1" applyAlignment="1" applyProtection="1">
      <alignment horizontal="right"/>
    </xf>
    <xf numFmtId="170" fontId="22" fillId="0" borderId="0" xfId="103" applyNumberFormat="1" applyFont="1" applyFill="1" applyBorder="1" applyAlignment="1">
      <alignment vertical="top" wrapText="1"/>
    </xf>
    <xf numFmtId="0" fontId="21" fillId="0" borderId="0" xfId="103" applyFont="1" applyFill="1" applyBorder="1" applyAlignment="1">
      <alignment vertical="top" wrapText="1"/>
    </xf>
    <xf numFmtId="0" fontId="22" fillId="0" borderId="0" xfId="103" applyFont="1" applyFill="1" applyBorder="1" applyAlignment="1">
      <alignment vertical="top" wrapText="1"/>
    </xf>
    <xf numFmtId="194" fontId="21" fillId="0" borderId="0" xfId="103" applyNumberFormat="1" applyFont="1" applyFill="1" applyBorder="1" applyAlignment="1">
      <alignment vertical="top" wrapText="1"/>
    </xf>
    <xf numFmtId="168" fontId="22" fillId="0" borderId="0" xfId="61" applyNumberFormat="1" applyFont="1" applyFill="1" applyBorder="1" applyAlignment="1">
      <alignment vertical="top"/>
    </xf>
    <xf numFmtId="0" fontId="22" fillId="0" borderId="11" xfId="103" applyFont="1" applyFill="1" applyBorder="1" applyAlignment="1">
      <alignment vertical="top" wrapText="1"/>
    </xf>
    <xf numFmtId="168" fontId="22" fillId="0" borderId="11" xfId="61" applyNumberFormat="1" applyFont="1" applyFill="1" applyBorder="1" applyAlignment="1">
      <alignment horizontal="right" vertical="top"/>
    </xf>
    <xf numFmtId="0" fontId="22" fillId="0" borderId="11" xfId="40" applyFont="1" applyFill="1" applyBorder="1"/>
    <xf numFmtId="168" fontId="22" fillId="0" borderId="0" xfId="61" applyNumberFormat="1" applyFont="1" applyFill="1" applyBorder="1" applyAlignment="1">
      <alignment horizontal="right" vertical="top"/>
    </xf>
    <xf numFmtId="0" fontId="22" fillId="0" borderId="0" xfId="54" applyNumberFormat="1" applyFont="1" applyFill="1" applyBorder="1" applyAlignment="1" applyProtection="1">
      <alignment horizontal="right" wrapText="1"/>
    </xf>
    <xf numFmtId="168" fontId="22" fillId="0" borderId="0" xfId="54" applyNumberFormat="1" applyFont="1" applyFill="1" applyBorder="1" applyAlignment="1">
      <alignment vertical="top" wrapText="1"/>
    </xf>
    <xf numFmtId="0" fontId="22" fillId="0" borderId="0" xfId="54" applyNumberFormat="1" applyFont="1" applyFill="1" applyAlignment="1">
      <alignment horizontal="right" wrapText="1"/>
    </xf>
    <xf numFmtId="181" fontId="21" fillId="0" borderId="0" xfId="54" applyNumberFormat="1" applyFont="1" applyFill="1" applyBorder="1" applyAlignment="1">
      <alignment vertical="top" wrapText="1"/>
    </xf>
    <xf numFmtId="0" fontId="22" fillId="0" borderId="11" xfId="54" applyFont="1" applyFill="1" applyBorder="1" applyAlignment="1">
      <alignment vertical="top" wrapText="1"/>
    </xf>
    <xf numFmtId="170" fontId="22" fillId="0" borderId="11" xfId="103" applyNumberFormat="1" applyFont="1" applyFill="1" applyBorder="1" applyAlignment="1">
      <alignment vertical="top" wrapText="1"/>
    </xf>
    <xf numFmtId="0" fontId="22" fillId="0" borderId="11" xfId="103" applyFont="1" applyFill="1" applyBorder="1" applyAlignment="1" applyProtection="1">
      <alignment horizontal="left" vertical="top" wrapText="1"/>
    </xf>
    <xf numFmtId="0" fontId="22" fillId="0" borderId="11" xfId="54" applyNumberFormat="1" applyFont="1" applyFill="1" applyBorder="1" applyAlignment="1">
      <alignment horizontal="right" wrapText="1"/>
    </xf>
    <xf numFmtId="0" fontId="22" fillId="0" borderId="0" xfId="103" applyFont="1" applyFill="1"/>
    <xf numFmtId="0" fontId="22" fillId="0" borderId="0" xfId="54" applyNumberFormat="1" applyFont="1" applyFill="1" applyBorder="1" applyAlignment="1">
      <alignment horizontal="right" wrapText="1"/>
    </xf>
    <xf numFmtId="0" fontId="22" fillId="0" borderId="0" xfId="54" applyNumberFormat="1" applyFont="1" applyFill="1" applyAlignment="1" applyProtection="1">
      <alignment horizontal="right" wrapText="1"/>
    </xf>
    <xf numFmtId="167" fontId="21" fillId="0" borderId="0" xfId="54" applyNumberFormat="1" applyFont="1" applyFill="1" applyBorder="1" applyAlignment="1">
      <alignment vertical="top" wrapText="1"/>
    </xf>
    <xf numFmtId="0" fontId="22" fillId="0" borderId="0" xfId="61" applyFont="1" applyFill="1" applyAlignment="1">
      <alignment horizontal="left" vertical="top"/>
    </xf>
    <xf numFmtId="0" fontId="21" fillId="0" borderId="0" xfId="61" applyFont="1" applyFill="1" applyAlignment="1">
      <alignment horizontal="right" vertical="top"/>
    </xf>
    <xf numFmtId="0" fontId="21" fillId="0" borderId="0" xfId="61" applyFont="1" applyFill="1" applyAlignment="1">
      <alignment vertical="top" wrapText="1"/>
    </xf>
    <xf numFmtId="175" fontId="21" fillId="0" borderId="0" xfId="61" applyNumberFormat="1" applyFont="1" applyFill="1" applyAlignment="1">
      <alignment horizontal="right" vertical="top"/>
    </xf>
    <xf numFmtId="168" fontId="22" fillId="0" borderId="0" xfId="61" applyNumberFormat="1" applyFont="1" applyFill="1" applyAlignment="1">
      <alignment horizontal="right" vertical="top"/>
    </xf>
    <xf numFmtId="0" fontId="22" fillId="0" borderId="0" xfId="61" applyFont="1" applyFill="1" applyAlignment="1">
      <alignment horizontal="right" vertical="top"/>
    </xf>
    <xf numFmtId="0" fontId="22" fillId="0" borderId="11" xfId="61" applyFont="1" applyFill="1" applyBorder="1" applyAlignment="1">
      <alignment horizontal="left" vertical="top"/>
    </xf>
    <xf numFmtId="0" fontId="22" fillId="0" borderId="0" xfId="61" applyFont="1" applyFill="1" applyBorder="1" applyAlignment="1">
      <alignment horizontal="right" vertical="top"/>
    </xf>
    <xf numFmtId="175" fontId="21" fillId="0" borderId="0" xfId="61" applyNumberFormat="1" applyFont="1" applyFill="1" applyBorder="1" applyAlignment="1">
      <alignment horizontal="right" vertical="top"/>
    </xf>
    <xf numFmtId="0" fontId="21" fillId="0" borderId="0" xfId="61" applyFont="1" applyFill="1" applyBorder="1" applyAlignment="1">
      <alignment vertical="top" wrapText="1"/>
    </xf>
    <xf numFmtId="0" fontId="22" fillId="0" borderId="11" xfId="61" applyFont="1" applyFill="1" applyBorder="1" applyAlignment="1">
      <alignment horizontal="right" vertical="top"/>
    </xf>
    <xf numFmtId="0" fontId="22" fillId="0" borderId="11" xfId="61" applyFont="1" applyFill="1" applyBorder="1" applyAlignment="1">
      <alignment vertical="top" wrapText="1"/>
    </xf>
    <xf numFmtId="0" fontId="22" fillId="0" borderId="10" xfId="28" applyNumberFormat="1" applyFont="1" applyFill="1" applyBorder="1"/>
    <xf numFmtId="0" fontId="21" fillId="0" borderId="11" xfId="61" applyFont="1" applyFill="1" applyBorder="1" applyAlignment="1">
      <alignment horizontal="right" vertical="top"/>
    </xf>
    <xf numFmtId="0" fontId="21" fillId="0" borderId="11" xfId="61" applyFont="1" applyFill="1" applyBorder="1" applyAlignment="1">
      <alignment vertical="top" wrapText="1"/>
    </xf>
    <xf numFmtId="0" fontId="22" fillId="0" borderId="13" xfId="54" applyFont="1" applyFill="1" applyBorder="1" applyAlignment="1">
      <alignment vertical="top" wrapText="1"/>
    </xf>
    <xf numFmtId="0" fontId="21" fillId="0" borderId="13" xfId="54" applyFont="1" applyFill="1" applyBorder="1" applyAlignment="1">
      <alignment vertical="top" wrapText="1"/>
    </xf>
    <xf numFmtId="0" fontId="21" fillId="0" borderId="13" xfId="54" applyFont="1" applyFill="1" applyBorder="1" applyAlignment="1" applyProtection="1">
      <alignment horizontal="left" vertical="top" wrapText="1"/>
    </xf>
    <xf numFmtId="0" fontId="22" fillId="0" borderId="11" xfId="114" applyNumberFormat="1" applyFont="1" applyFill="1" applyBorder="1" applyAlignment="1" applyProtection="1">
      <alignment horizontal="left" vertical="top" wrapText="1"/>
    </xf>
    <xf numFmtId="0" fontId="22" fillId="0" borderId="11" xfId="103" applyNumberFormat="1" applyFont="1" applyFill="1" applyBorder="1"/>
    <xf numFmtId="0" fontId="22" fillId="0" borderId="11" xfId="40" applyNumberFormat="1" applyFont="1" applyFill="1" applyBorder="1" applyAlignment="1">
      <alignment horizontal="right"/>
    </xf>
    <xf numFmtId="0" fontId="22" fillId="0" borderId="0" xfId="40" applyFont="1" applyFill="1" applyAlignment="1">
      <alignment vertical="top" wrapText="1"/>
    </xf>
    <xf numFmtId="168" fontId="22" fillId="0" borderId="0" xfId="40" applyNumberFormat="1" applyFont="1" applyFill="1" applyAlignment="1">
      <alignment vertical="top" wrapText="1"/>
    </xf>
    <xf numFmtId="0" fontId="21" fillId="0" borderId="0" xfId="40" applyFont="1" applyFill="1" applyAlignment="1" applyProtection="1">
      <alignment horizontal="center"/>
    </xf>
    <xf numFmtId="0" fontId="22" fillId="0" borderId="30" xfId="0" applyFont="1" applyFill="1" applyBorder="1" applyAlignment="1" applyProtection="1">
      <alignment horizontal="left" vertical="top" wrapText="1"/>
    </xf>
    <xf numFmtId="0" fontId="36" fillId="0" borderId="0" xfId="48" applyFont="1" applyFill="1" applyAlignment="1">
      <alignment vertical="top" wrapText="1"/>
    </xf>
    <xf numFmtId="0" fontId="22" fillId="0" borderId="0" xfId="48" applyFont="1" applyFill="1" applyAlignment="1">
      <alignment horizontal="right" vertical="top" wrapText="1"/>
    </xf>
    <xf numFmtId="0" fontId="22" fillId="0" borderId="0" xfId="28" applyNumberFormat="1" applyFont="1" applyFill="1" applyBorder="1" applyAlignment="1" applyProtection="1">
      <alignment horizontal="right" wrapText="1"/>
    </xf>
    <xf numFmtId="0" fontId="36" fillId="0" borderId="10" xfId="59" applyFont="1" applyFill="1" applyBorder="1" applyAlignment="1" applyProtection="1">
      <alignment vertical="top" wrapText="1"/>
    </xf>
    <xf numFmtId="0" fontId="24" fillId="0" borderId="0" xfId="110" applyNumberFormat="1" applyFont="1" applyFill="1" applyBorder="1" applyAlignment="1" applyProtection="1">
      <alignment horizontal="right"/>
    </xf>
    <xf numFmtId="164" fontId="21" fillId="0" borderId="0" xfId="28" applyNumberFormat="1" applyFont="1" applyBorder="1" applyAlignment="1">
      <alignment horizontal="right"/>
    </xf>
    <xf numFmtId="0" fontId="23" fillId="0" borderId="0" xfId="41" applyFont="1" applyFill="1" applyBorder="1" applyAlignment="1">
      <alignment horizontal="right" vertical="top"/>
    </xf>
    <xf numFmtId="164" fontId="21" fillId="0" borderId="0" xfId="28" applyFont="1" applyBorder="1" applyAlignment="1">
      <alignment horizontal="right"/>
    </xf>
    <xf numFmtId="164" fontId="22" fillId="0" borderId="0" xfId="28" applyFont="1" applyBorder="1" applyAlignment="1">
      <alignment horizontal="right"/>
    </xf>
    <xf numFmtId="164" fontId="22" fillId="0" borderId="13" xfId="28" applyFont="1" applyBorder="1" applyAlignment="1">
      <alignment horizontal="right"/>
    </xf>
    <xf numFmtId="164" fontId="22" fillId="0" borderId="0" xfId="28" applyFont="1" applyFill="1" applyBorder="1" applyAlignment="1" applyProtection="1">
      <alignment horizontal="center" wrapText="1"/>
    </xf>
    <xf numFmtId="164" fontId="22" fillId="0" borderId="10" xfId="28" applyFont="1" applyFill="1" applyBorder="1" applyAlignment="1" applyProtection="1">
      <alignment horizontal="center" wrapText="1"/>
    </xf>
    <xf numFmtId="164" fontId="22" fillId="0" borderId="13" xfId="28" applyFont="1" applyFill="1" applyBorder="1" applyAlignment="1" applyProtection="1">
      <alignment horizontal="center" wrapText="1"/>
    </xf>
    <xf numFmtId="164" fontId="22" fillId="0" borderId="11" xfId="28" applyFont="1" applyFill="1" applyBorder="1" applyAlignment="1" applyProtection="1">
      <alignment horizontal="center" wrapText="1"/>
    </xf>
    <xf numFmtId="0" fontId="22" fillId="0" borderId="0" xfId="41" applyNumberFormat="1" applyFont="1" applyFill="1" applyBorder="1" applyAlignment="1">
      <alignment horizontal="center"/>
    </xf>
    <xf numFmtId="164" fontId="22" fillId="0" borderId="0" xfId="28" applyFont="1" applyFill="1" applyAlignment="1" applyProtection="1">
      <alignment horizontal="center" wrapText="1"/>
    </xf>
    <xf numFmtId="164" fontId="22" fillId="0" borderId="0" xfId="28" applyFont="1" applyFill="1" applyBorder="1" applyAlignment="1" applyProtection="1">
      <alignment horizontal="center"/>
    </xf>
    <xf numFmtId="164" fontId="22" fillId="0" borderId="0" xfId="28" applyFont="1" applyFill="1" applyAlignment="1">
      <alignment horizontal="center"/>
    </xf>
    <xf numFmtId="164" fontId="22" fillId="0" borderId="0" xfId="28" applyFont="1" applyBorder="1" applyAlignment="1">
      <alignment horizontal="center"/>
    </xf>
    <xf numFmtId="164" fontId="21" fillId="0" borderId="0" xfId="28" applyFont="1" applyBorder="1" applyAlignment="1">
      <alignment horizontal="center"/>
    </xf>
    <xf numFmtId="164" fontId="22" fillId="0" borderId="13" xfId="28" applyFont="1" applyBorder="1" applyAlignment="1">
      <alignment horizontal="center"/>
    </xf>
    <xf numFmtId="164" fontId="22" fillId="0" borderId="0" xfId="28" applyFont="1" applyFill="1" applyBorder="1" applyAlignment="1">
      <alignment horizontal="center"/>
    </xf>
    <xf numFmtId="164" fontId="22" fillId="0" borderId="0" xfId="40" applyNumberFormat="1" applyFont="1" applyFill="1"/>
    <xf numFmtId="164" fontId="24" fillId="0" borderId="11" xfId="28" applyFont="1" applyFill="1" applyBorder="1" applyAlignment="1" applyProtection="1">
      <alignment horizontal="center" wrapText="1"/>
    </xf>
    <xf numFmtId="164" fontId="22" fillId="0" borderId="0" xfId="42" applyNumberFormat="1" applyFont="1" applyFill="1" applyAlignment="1" applyProtection="1">
      <alignment horizontal="center" wrapText="1"/>
    </xf>
    <xf numFmtId="164" fontId="22" fillId="0" borderId="13" xfId="42" applyNumberFormat="1" applyFont="1" applyFill="1" applyBorder="1" applyAlignment="1" applyProtection="1">
      <alignment horizontal="center" wrapText="1"/>
    </xf>
    <xf numFmtId="164" fontId="22" fillId="0" borderId="0" xfId="42" applyNumberFormat="1" applyFont="1" applyFill="1" applyBorder="1" applyAlignment="1" applyProtection="1">
      <alignment horizontal="center"/>
    </xf>
    <xf numFmtId="164" fontId="22" fillId="0" borderId="0" xfId="42" applyNumberFormat="1" applyFont="1" applyFill="1" applyAlignment="1">
      <alignment horizontal="center"/>
    </xf>
    <xf numFmtId="164" fontId="22" fillId="0" borderId="0" xfId="42" applyNumberFormat="1" applyFont="1" applyFill="1" applyBorder="1" applyAlignment="1" applyProtection="1">
      <alignment horizontal="center" wrapText="1"/>
    </xf>
    <xf numFmtId="164" fontId="22" fillId="0" borderId="11" xfId="42" applyNumberFormat="1" applyFont="1" applyFill="1" applyBorder="1" applyAlignment="1" applyProtection="1">
      <alignment horizontal="center" wrapText="1"/>
    </xf>
    <xf numFmtId="164" fontId="22" fillId="0" borderId="0" xfId="42" applyNumberFormat="1" applyFont="1" applyFill="1" applyBorder="1" applyAlignment="1">
      <alignment horizontal="center"/>
    </xf>
    <xf numFmtId="164" fontId="22" fillId="0" borderId="13" xfId="28" applyFont="1" applyFill="1" applyBorder="1" applyAlignment="1" applyProtection="1">
      <alignment wrapText="1"/>
    </xf>
    <xf numFmtId="164" fontId="22" fillId="0" borderId="0" xfId="28" applyFont="1" applyFill="1" applyAlignment="1" applyProtection="1">
      <alignment wrapText="1"/>
    </xf>
    <xf numFmtId="0" fontId="24" fillId="0" borderId="0" xfId="42" applyNumberFormat="1" applyFont="1" applyFill="1" applyBorder="1"/>
    <xf numFmtId="164" fontId="24" fillId="0" borderId="0" xfId="28" applyFont="1" applyFill="1" applyAlignment="1" applyProtection="1">
      <alignment horizontal="center"/>
    </xf>
    <xf numFmtId="164" fontId="24" fillId="0" borderId="11" xfId="28" applyFont="1" applyFill="1" applyBorder="1" applyAlignment="1" applyProtection="1">
      <alignment horizontal="center"/>
    </xf>
    <xf numFmtId="164" fontId="24" fillId="0" borderId="13" xfId="28" applyFont="1" applyFill="1" applyBorder="1" applyAlignment="1" applyProtection="1">
      <alignment horizontal="center"/>
    </xf>
    <xf numFmtId="0" fontId="32" fillId="0" borderId="0" xfId="28" applyNumberFormat="1" applyFont="1" applyFill="1" applyBorder="1" applyAlignment="1" applyProtection="1">
      <alignment horizontal="right" wrapText="1"/>
    </xf>
    <xf numFmtId="0" fontId="22" fillId="0" borderId="0" xfId="68" applyFont="1" applyFill="1" applyBorder="1" applyAlignment="1">
      <alignment horizontal="left" vertical="top" wrapText="1"/>
    </xf>
    <xf numFmtId="0" fontId="22" fillId="0" borderId="0" xfId="68" applyFont="1" applyFill="1" applyBorder="1" applyAlignment="1">
      <alignment horizontal="right" vertical="top" wrapText="1"/>
    </xf>
    <xf numFmtId="0" fontId="21" fillId="0" borderId="0" xfId="68" applyFont="1" applyFill="1" applyBorder="1" applyAlignment="1" applyProtection="1">
      <alignment horizontal="left" vertical="top" wrapText="1"/>
    </xf>
    <xf numFmtId="0" fontId="22" fillId="0" borderId="0" xfId="68" applyNumberFormat="1" applyFont="1" applyFill="1" applyBorder="1" applyAlignment="1" applyProtection="1">
      <alignment horizontal="right"/>
    </xf>
    <xf numFmtId="0" fontId="24" fillId="0" borderId="0" xfId="68" applyFont="1" applyFill="1" applyBorder="1" applyAlignment="1">
      <alignment horizontal="left" vertical="top" wrapText="1"/>
    </xf>
    <xf numFmtId="0" fontId="23" fillId="0" borderId="0" xfId="68" applyFont="1" applyFill="1" applyBorder="1" applyAlignment="1">
      <alignment horizontal="right" vertical="top" wrapText="1"/>
    </xf>
    <xf numFmtId="0" fontId="23" fillId="0" borderId="0" xfId="68" applyFont="1" applyFill="1" applyBorder="1" applyAlignment="1" applyProtection="1">
      <alignment horizontal="left" vertical="top" wrapText="1"/>
    </xf>
    <xf numFmtId="0" fontId="22" fillId="0" borderId="0" xfId="68" applyNumberFormat="1" applyFont="1" applyFill="1" applyAlignment="1">
      <alignment horizontal="right"/>
    </xf>
    <xf numFmtId="0" fontId="24" fillId="0" borderId="0" xfId="68" applyNumberFormat="1" applyFont="1" applyFill="1" applyAlignment="1">
      <alignment horizontal="right"/>
    </xf>
    <xf numFmtId="0" fontId="24" fillId="0" borderId="0" xfId="68" applyNumberFormat="1" applyFont="1" applyFill="1" applyBorder="1" applyAlignment="1" applyProtection="1">
      <alignment horizontal="right" wrapText="1"/>
    </xf>
    <xf numFmtId="0" fontId="24" fillId="0" borderId="13" xfId="68" applyNumberFormat="1" applyFont="1" applyFill="1" applyBorder="1" applyAlignment="1" applyProtection="1">
      <alignment horizontal="right" wrapText="1"/>
    </xf>
    <xf numFmtId="0" fontId="23" fillId="0" borderId="0" xfId="68" applyFont="1" applyFill="1" applyBorder="1" applyAlignment="1">
      <alignment horizontal="left" vertical="top" wrapText="1"/>
    </xf>
    <xf numFmtId="0" fontId="24" fillId="0" borderId="11" xfId="68" applyFont="1" applyFill="1" applyBorder="1" applyAlignment="1">
      <alignment horizontal="left" vertical="top" wrapText="1"/>
    </xf>
    <xf numFmtId="168" fontId="24" fillId="0" borderId="0" xfId="68" applyNumberFormat="1" applyFont="1" applyFill="1" applyBorder="1" applyAlignment="1">
      <alignment horizontal="right" vertical="top" wrapText="1"/>
    </xf>
    <xf numFmtId="0" fontId="24" fillId="0" borderId="0" xfId="68" applyFont="1" applyFill="1" applyBorder="1" applyAlignment="1" applyProtection="1">
      <alignment horizontal="left" vertical="top" wrapText="1"/>
    </xf>
    <xf numFmtId="182" fontId="23" fillId="0" borderId="0" xfId="68" applyNumberFormat="1" applyFont="1" applyFill="1" applyBorder="1" applyAlignment="1">
      <alignment horizontal="right" vertical="top" wrapText="1"/>
    </xf>
    <xf numFmtId="164" fontId="22" fillId="0" borderId="0" xfId="28" applyNumberFormat="1" applyFont="1" applyFill="1" applyAlignment="1" applyProtection="1">
      <alignment horizontal="right" wrapText="1"/>
    </xf>
    <xf numFmtId="0" fontId="22" fillId="0" borderId="0" xfId="0" applyNumberFormat="1" applyFont="1" applyFill="1" applyBorder="1" applyAlignment="1" applyProtection="1">
      <alignment horizontal="left"/>
    </xf>
    <xf numFmtId="177" fontId="22" fillId="0" borderId="0" xfId="42" applyNumberFormat="1" applyFont="1" applyFill="1"/>
    <xf numFmtId="0" fontId="24" fillId="0" borderId="0" xfId="60" applyFont="1" applyFill="1" applyAlignment="1">
      <alignment horizontal="left" vertical="top" wrapText="1"/>
    </xf>
    <xf numFmtId="0" fontId="23" fillId="0" borderId="0" xfId="60" applyFont="1" applyFill="1" applyAlignment="1">
      <alignment horizontal="right" vertical="top" wrapText="1"/>
    </xf>
    <xf numFmtId="0" fontId="23" fillId="0" borderId="0" xfId="60" applyFont="1" applyFill="1" applyAlignment="1" applyProtection="1">
      <alignment horizontal="left" vertical="top" wrapText="1"/>
    </xf>
    <xf numFmtId="0" fontId="24" fillId="0" borderId="0" xfId="60" applyNumberFormat="1" applyFont="1" applyFill="1" applyBorder="1" applyAlignment="1" applyProtection="1">
      <alignment horizontal="center"/>
    </xf>
    <xf numFmtId="0" fontId="24" fillId="0" borderId="13" xfId="60" applyNumberFormat="1" applyFont="1" applyFill="1" applyBorder="1" applyAlignment="1" applyProtection="1">
      <alignment horizontal="right"/>
    </xf>
    <xf numFmtId="164" fontId="22" fillId="0" borderId="11" xfId="28" applyNumberFormat="1" applyFont="1" applyFill="1" applyBorder="1" applyAlignment="1" applyProtection="1">
      <alignment horizontal="right" wrapText="1"/>
    </xf>
    <xf numFmtId="1" fontId="22" fillId="0" borderId="0" xfId="42" applyNumberFormat="1" applyFont="1" applyFill="1"/>
    <xf numFmtId="164" fontId="22" fillId="0" borderId="0" xfId="28" applyFont="1" applyFill="1" applyAlignment="1">
      <alignment horizontal="center" wrapText="1"/>
    </xf>
    <xf numFmtId="164" fontId="22" fillId="0" borderId="13" xfId="28" applyFont="1" applyFill="1" applyBorder="1" applyAlignment="1">
      <alignment horizontal="center" wrapText="1"/>
    </xf>
    <xf numFmtId="0" fontId="22" fillId="0" borderId="0" xfId="28" applyNumberFormat="1" applyFont="1" applyFill="1" applyBorder="1" applyAlignment="1">
      <alignment horizontal="center"/>
    </xf>
    <xf numFmtId="0" fontId="22" fillId="0" borderId="0" xfId="28" applyNumberFormat="1" applyFont="1" applyFill="1" applyAlignment="1">
      <alignment horizontal="center"/>
    </xf>
    <xf numFmtId="164" fontId="22" fillId="0" borderId="11" xfId="28" applyNumberFormat="1" applyFont="1" applyFill="1" applyBorder="1" applyAlignment="1" applyProtection="1">
      <alignment wrapText="1"/>
    </xf>
    <xf numFmtId="164" fontId="22" fillId="0" borderId="0" xfId="28" applyNumberFormat="1" applyFont="1" applyFill="1" applyBorder="1" applyAlignment="1" applyProtection="1">
      <alignment horizontal="right" wrapText="1"/>
    </xf>
    <xf numFmtId="164" fontId="22" fillId="0" borderId="0" xfId="60" applyNumberFormat="1" applyFont="1" applyFill="1" applyAlignment="1" applyProtection="1">
      <alignment horizontal="center" wrapText="1"/>
    </xf>
    <xf numFmtId="164" fontId="22" fillId="0" borderId="0" xfId="28" applyNumberFormat="1" applyFont="1" applyFill="1" applyAlignment="1" applyProtection="1">
      <alignment horizontal="center" wrapText="1"/>
    </xf>
    <xf numFmtId="164" fontId="22" fillId="0" borderId="0" xfId="28" applyNumberFormat="1" applyFont="1" applyFill="1" applyBorder="1" applyAlignment="1" applyProtection="1">
      <alignment horizontal="center" wrapText="1"/>
    </xf>
    <xf numFmtId="164" fontId="22" fillId="0" borderId="13" xfId="60" applyNumberFormat="1" applyFont="1" applyFill="1" applyBorder="1" applyAlignment="1" applyProtection="1">
      <alignment horizontal="center" wrapText="1"/>
    </xf>
    <xf numFmtId="164" fontId="22" fillId="0" borderId="11" xfId="60" applyNumberFormat="1" applyFont="1" applyFill="1" applyBorder="1" applyAlignment="1" applyProtection="1">
      <alignment horizontal="center" wrapText="1"/>
    </xf>
    <xf numFmtId="164" fontId="22" fillId="0" borderId="0" xfId="101" applyNumberFormat="1" applyFont="1" applyFill="1" applyBorder="1" applyAlignment="1" applyProtection="1">
      <alignment horizontal="right"/>
    </xf>
    <xf numFmtId="0" fontId="21" fillId="0" borderId="14" xfId="0" applyFont="1" applyFill="1" applyBorder="1" applyAlignment="1">
      <alignment horizontal="center"/>
    </xf>
    <xf numFmtId="164" fontId="22" fillId="0" borderId="13" xfId="101" applyNumberFormat="1" applyFont="1" applyFill="1" applyBorder="1" applyAlignment="1" applyProtection="1">
      <alignment horizontal="right" wrapText="1"/>
    </xf>
    <xf numFmtId="164" fontId="22" fillId="0" borderId="0" xfId="101" applyNumberFormat="1" applyFont="1" applyFill="1" applyAlignment="1" applyProtection="1">
      <alignment horizontal="right" wrapText="1"/>
    </xf>
    <xf numFmtId="164" fontId="22" fillId="0" borderId="0" xfId="101" applyNumberFormat="1" applyFont="1" applyFill="1" applyBorder="1" applyAlignment="1" applyProtection="1">
      <alignment horizontal="right" wrapText="1"/>
    </xf>
    <xf numFmtId="0" fontId="22" fillId="0" borderId="0" xfId="44" applyNumberFormat="1" applyFont="1" applyFill="1" applyBorder="1" applyAlignment="1" applyProtection="1"/>
    <xf numFmtId="164" fontId="22" fillId="0" borderId="13" xfId="28" applyNumberFormat="1" applyFont="1" applyFill="1" applyBorder="1" applyAlignment="1">
      <alignment horizontal="center" wrapText="1"/>
    </xf>
    <xf numFmtId="0" fontId="22" fillId="0" borderId="0" xfId="59" applyNumberFormat="1" applyFont="1" applyFill="1" applyBorder="1" applyAlignment="1" applyProtection="1">
      <alignment horizontal="right"/>
    </xf>
    <xf numFmtId="0" fontId="21" fillId="0" borderId="0" xfId="52" applyFont="1" applyFill="1" applyBorder="1" applyAlignment="1" applyProtection="1">
      <alignment vertical="top" wrapText="1"/>
    </xf>
    <xf numFmtId="0" fontId="22" fillId="0" borderId="0" xfId="52" applyNumberFormat="1" applyFont="1" applyFill="1" applyBorder="1" applyAlignment="1" applyProtection="1">
      <alignment wrapText="1"/>
    </xf>
    <xf numFmtId="164" fontId="22" fillId="0" borderId="0" xfId="42" applyNumberFormat="1" applyFont="1" applyFill="1" applyBorder="1" applyAlignment="1">
      <alignment horizontal="right" wrapText="1"/>
    </xf>
    <xf numFmtId="164" fontId="22" fillId="0" borderId="0" xfId="28" applyNumberFormat="1" applyFont="1" applyFill="1" applyBorder="1" applyAlignment="1">
      <alignment horizontal="center" wrapText="1"/>
    </xf>
    <xf numFmtId="164" fontId="22" fillId="0" borderId="0" xfId="28" applyNumberFormat="1" applyFont="1" applyFill="1" applyAlignment="1">
      <alignment horizontal="center" wrapText="1"/>
    </xf>
    <xf numFmtId="164" fontId="22" fillId="0" borderId="0" xfId="42" applyNumberFormat="1" applyFont="1" applyFill="1" applyBorder="1" applyAlignment="1">
      <alignment horizontal="center" wrapText="1"/>
    </xf>
    <xf numFmtId="164" fontId="22" fillId="0" borderId="13" xfId="42" applyNumberFormat="1" applyFont="1" applyFill="1" applyBorder="1" applyAlignment="1">
      <alignment horizontal="center" wrapText="1"/>
    </xf>
    <xf numFmtId="164" fontId="22" fillId="0" borderId="13" xfId="28" applyNumberFormat="1" applyFont="1" applyFill="1" applyBorder="1" applyAlignment="1" applyProtection="1">
      <alignment horizontal="center" wrapText="1"/>
    </xf>
    <xf numFmtId="0" fontId="22" fillId="0" borderId="0" xfId="42" applyFont="1" applyFill="1" applyBorder="1" applyAlignment="1" applyProtection="1">
      <alignment vertical="justify" wrapText="1"/>
    </xf>
    <xf numFmtId="49" fontId="38" fillId="0" borderId="0" xfId="42" applyNumberFormat="1" applyFont="1" applyFill="1" applyBorder="1" applyAlignment="1">
      <alignment horizontal="right" vertical="top" wrapText="1"/>
    </xf>
    <xf numFmtId="164" fontId="22" fillId="0" borderId="0" xfId="60" applyNumberFormat="1" applyFont="1" applyFill="1" applyBorder="1" applyAlignment="1" applyProtection="1">
      <alignment horizontal="center" wrapText="1"/>
    </xf>
    <xf numFmtId="0" fontId="22" fillId="0" borderId="0" xfId="0" applyNumberFormat="1" applyFont="1" applyFill="1" applyBorder="1" applyAlignment="1" applyProtection="1">
      <alignment horizontal="left" vertical="top" wrapText="1"/>
    </xf>
    <xf numFmtId="1" fontId="22" fillId="0" borderId="0" xfId="60" applyNumberFormat="1" applyFont="1" applyFill="1"/>
    <xf numFmtId="164" fontId="22" fillId="0" borderId="0" xfId="47" applyNumberFormat="1" applyFont="1" applyFill="1" applyBorder="1" applyAlignment="1">
      <alignment horizontal="right" wrapText="1"/>
    </xf>
    <xf numFmtId="177" fontId="22" fillId="0" borderId="13" xfId="84" applyNumberFormat="1" applyFont="1" applyFill="1" applyBorder="1" applyAlignment="1" applyProtection="1">
      <alignment horizontal="right" wrapText="1"/>
    </xf>
    <xf numFmtId="0" fontId="22" fillId="0" borderId="0" xfId="108" applyFont="1" applyFill="1" applyBorder="1"/>
    <xf numFmtId="164" fontId="22" fillId="0" borderId="0" xfId="112" applyNumberFormat="1" applyFont="1" applyFill="1" applyBorder="1" applyAlignment="1" applyProtection="1">
      <alignment horizontal="center" wrapText="1"/>
    </xf>
    <xf numFmtId="0" fontId="22" fillId="0" borderId="0" xfId="46" applyFont="1" applyFill="1" applyAlignment="1">
      <alignment horizontal="justify" wrapText="1"/>
    </xf>
    <xf numFmtId="164" fontId="22" fillId="0" borderId="0" xfId="112" applyNumberFormat="1" applyFont="1" applyFill="1" applyAlignment="1">
      <alignment horizontal="center" wrapText="1"/>
    </xf>
    <xf numFmtId="164" fontId="22" fillId="0" borderId="0" xfId="112" applyNumberFormat="1" applyFont="1" applyFill="1" applyBorder="1" applyAlignment="1">
      <alignment horizontal="center" wrapText="1"/>
    </xf>
    <xf numFmtId="164" fontId="22" fillId="0" borderId="11" xfId="28" applyNumberFormat="1" applyFont="1" applyFill="1" applyBorder="1" applyAlignment="1" applyProtection="1">
      <alignment horizontal="center" wrapText="1"/>
    </xf>
    <xf numFmtId="0" fontId="21" fillId="0" borderId="13" xfId="28" applyNumberFormat="1" applyFont="1" applyFill="1" applyBorder="1" applyAlignment="1">
      <alignment horizontal="right" wrapText="1"/>
    </xf>
    <xf numFmtId="164" fontId="22" fillId="0" borderId="0" xfId="55" applyNumberFormat="1" applyFont="1" applyFill="1" applyBorder="1" applyAlignment="1" applyProtection="1">
      <alignment horizontal="right"/>
    </xf>
    <xf numFmtId="164" fontId="22" fillId="0" borderId="0" xfId="55" applyNumberFormat="1" applyFont="1" applyFill="1" applyBorder="1" applyAlignment="1" applyProtection="1">
      <alignment horizontal="right" wrapText="1"/>
    </xf>
    <xf numFmtId="0" fontId="21" fillId="0" borderId="0" xfId="45" applyFont="1" applyFill="1"/>
    <xf numFmtId="178" fontId="22" fillId="0" borderId="0" xfId="28" applyNumberFormat="1" applyFont="1" applyFill="1" applyAlignment="1" applyProtection="1">
      <alignment horizontal="right" wrapText="1"/>
    </xf>
    <xf numFmtId="178" fontId="22" fillId="0" borderId="0" xfId="28" applyNumberFormat="1" applyFont="1" applyFill="1" applyBorder="1" applyAlignment="1" applyProtection="1">
      <alignment horizontal="right" wrapText="1"/>
    </xf>
    <xf numFmtId="0" fontId="22" fillId="0" borderId="15" xfId="43" applyFont="1" applyFill="1" applyBorder="1" applyAlignment="1" applyProtection="1">
      <alignment horizontal="center" vertical="top"/>
    </xf>
    <xf numFmtId="0" fontId="22" fillId="0" borderId="15" xfId="43" applyFont="1" applyFill="1" applyBorder="1" applyAlignment="1">
      <alignment horizontal="left" vertical="top" wrapText="1"/>
    </xf>
    <xf numFmtId="0" fontId="22" fillId="0" borderId="21" xfId="43" applyFont="1" applyFill="1" applyBorder="1" applyAlignment="1">
      <alignment horizontal="center" vertical="top"/>
    </xf>
    <xf numFmtId="0" fontId="22" fillId="0" borderId="22" xfId="0" applyFont="1" applyFill="1" applyBorder="1" applyAlignment="1" applyProtection="1">
      <alignment horizontal="center" vertical="top"/>
    </xf>
    <xf numFmtId="0" fontId="22" fillId="0" borderId="0" xfId="43" applyFont="1" applyFill="1" applyAlignment="1">
      <alignment horizontal="center"/>
    </xf>
    <xf numFmtId="0" fontId="22" fillId="0" borderId="30" xfId="0" applyFont="1" applyFill="1" applyBorder="1" applyAlignment="1" applyProtection="1">
      <alignment horizontal="center" vertical="top"/>
    </xf>
    <xf numFmtId="0" fontId="22" fillId="0" borderId="18" xfId="43" applyFont="1" applyFill="1" applyBorder="1" applyAlignment="1">
      <alignment horizontal="center" vertical="top"/>
    </xf>
    <xf numFmtId="0" fontId="22" fillId="0" borderId="19" xfId="0" applyFont="1" applyFill="1" applyBorder="1" applyAlignment="1" applyProtection="1">
      <alignment horizontal="center" vertical="top"/>
    </xf>
    <xf numFmtId="0" fontId="22" fillId="0" borderId="19" xfId="0" applyFont="1" applyFill="1" applyBorder="1" applyAlignment="1" applyProtection="1">
      <alignment horizontal="left" vertical="top" wrapText="1"/>
    </xf>
    <xf numFmtId="0" fontId="29" fillId="0" borderId="15" xfId="43" applyFont="1" applyFill="1" applyBorder="1" applyAlignment="1" applyProtection="1">
      <alignment horizontal="center" vertical="center" wrapText="1"/>
    </xf>
    <xf numFmtId="0" fontId="21" fillId="0" borderId="15" xfId="43" applyFont="1" applyFill="1" applyBorder="1" applyAlignment="1" applyProtection="1">
      <alignment horizontal="center" vertical="center" wrapText="1"/>
    </xf>
    <xf numFmtId="0" fontId="29" fillId="0" borderId="15" xfId="43" applyFont="1" applyFill="1" applyBorder="1" applyAlignment="1">
      <alignment horizontal="center" vertical="center" wrapText="1"/>
    </xf>
    <xf numFmtId="0" fontId="29" fillId="0" borderId="16" xfId="43" applyFont="1" applyFill="1" applyBorder="1" applyAlignment="1" applyProtection="1">
      <alignment horizontal="center" vertical="center" wrapText="1"/>
    </xf>
    <xf numFmtId="0" fontId="22" fillId="0" borderId="18" xfId="43" applyFont="1" applyFill="1" applyBorder="1" applyAlignment="1">
      <alignment horizontal="center"/>
    </xf>
    <xf numFmtId="0" fontId="22" fillId="0" borderId="17" xfId="43" applyFont="1" applyFill="1" applyBorder="1" applyAlignment="1">
      <alignment horizontal="center" vertical="top"/>
    </xf>
    <xf numFmtId="0" fontId="22" fillId="0" borderId="28" xfId="0" applyFont="1" applyFill="1" applyBorder="1" applyAlignment="1" applyProtection="1">
      <alignment horizontal="center" vertical="center"/>
    </xf>
    <xf numFmtId="0" fontId="22" fillId="0" borderId="28" xfId="0" applyFont="1" applyFill="1" applyBorder="1" applyAlignment="1">
      <alignment horizontal="center" vertical="center" wrapText="1"/>
    </xf>
    <xf numFmtId="0" fontId="22" fillId="0" borderId="21" xfId="43" applyFont="1" applyFill="1" applyBorder="1" applyAlignment="1">
      <alignment horizontal="center"/>
    </xf>
    <xf numFmtId="0" fontId="22" fillId="0" borderId="22" xfId="0" applyFont="1" applyFill="1" applyBorder="1" applyAlignment="1">
      <alignment horizontal="center" vertical="top"/>
    </xf>
    <xf numFmtId="0" fontId="22" fillId="0" borderId="22" xfId="43" applyFont="1" applyFill="1" applyBorder="1" applyAlignment="1">
      <alignment horizontal="center" vertical="top"/>
    </xf>
    <xf numFmtId="0" fontId="21" fillId="0" borderId="22" xfId="43" applyFont="1" applyFill="1" applyBorder="1" applyAlignment="1">
      <alignment horizontal="left" vertical="top" wrapText="1"/>
    </xf>
    <xf numFmtId="0" fontId="22" fillId="0" borderId="19" xfId="43" applyFont="1" applyFill="1" applyBorder="1" applyAlignment="1">
      <alignment horizontal="center" vertical="top"/>
    </xf>
    <xf numFmtId="0" fontId="21" fillId="0" borderId="19" xfId="43" applyFont="1" applyFill="1" applyBorder="1" applyAlignment="1">
      <alignment horizontal="left" vertical="top" wrapText="1"/>
    </xf>
    <xf numFmtId="164" fontId="22" fillId="0" borderId="10" xfId="28" applyFont="1" applyFill="1" applyBorder="1" applyAlignment="1" applyProtection="1">
      <alignment horizontal="center"/>
    </xf>
    <xf numFmtId="164" fontId="22" fillId="0" borderId="0" xfId="28" applyFont="1" applyFill="1" applyBorder="1" applyAlignment="1">
      <alignment horizontal="center" wrapText="1"/>
    </xf>
    <xf numFmtId="164" fontId="22" fillId="0" borderId="11" xfId="28" applyFont="1" applyFill="1" applyBorder="1" applyAlignment="1">
      <alignment horizontal="center" wrapText="1"/>
    </xf>
    <xf numFmtId="164" fontId="21" fillId="0" borderId="13" xfId="28" applyFont="1" applyFill="1" applyBorder="1" applyAlignment="1">
      <alignment horizontal="center" wrapText="1"/>
    </xf>
    <xf numFmtId="172" fontId="22" fillId="0" borderId="0" xfId="84" applyNumberFormat="1" applyFont="1" applyFill="1" applyBorder="1" applyAlignment="1" applyProtection="1">
      <alignment horizontal="left" vertical="top" wrapText="1"/>
    </xf>
    <xf numFmtId="0" fontId="22" fillId="0" borderId="13" xfId="0" applyFont="1" applyFill="1" applyBorder="1"/>
    <xf numFmtId="0" fontId="21" fillId="0" borderId="13" xfId="0" applyFont="1" applyFill="1" applyBorder="1" applyAlignment="1">
      <alignment horizontal="right"/>
    </xf>
    <xf numFmtId="0" fontId="21" fillId="0" borderId="13" xfId="0" applyNumberFormat="1" applyFont="1" applyFill="1" applyBorder="1" applyAlignment="1">
      <alignment horizontal="right"/>
    </xf>
    <xf numFmtId="0" fontId="21" fillId="0" borderId="0" xfId="0" applyFont="1" applyFill="1" applyAlignment="1">
      <alignment horizontal="left"/>
    </xf>
    <xf numFmtId="0" fontId="22" fillId="0" borderId="0" xfId="0" applyFont="1" applyFill="1" applyBorder="1" applyAlignment="1">
      <alignment horizontal="center"/>
    </xf>
    <xf numFmtId="0" fontId="22" fillId="0" borderId="0" xfId="0" applyNumberFormat="1" applyFont="1" applyFill="1" applyBorder="1" applyAlignment="1">
      <alignment horizontal="right"/>
    </xf>
    <xf numFmtId="0" fontId="21" fillId="0" borderId="0" xfId="0" applyFont="1" applyFill="1"/>
    <xf numFmtId="0" fontId="21" fillId="0" borderId="0" xfId="0" applyFont="1" applyFill="1" applyBorder="1" applyAlignment="1">
      <alignment horizontal="center"/>
    </xf>
    <xf numFmtId="0" fontId="21" fillId="0" borderId="0" xfId="0" applyNumberFormat="1" applyFont="1" applyFill="1" applyBorder="1" applyAlignment="1">
      <alignment horizontal="right"/>
    </xf>
    <xf numFmtId="0" fontId="21" fillId="0" borderId="0" xfId="28" applyNumberFormat="1" applyFont="1" applyFill="1" applyBorder="1" applyAlignment="1">
      <alignment horizontal="right"/>
    </xf>
    <xf numFmtId="0" fontId="22" fillId="0" borderId="0" xfId="0" applyFont="1" applyFill="1" applyAlignment="1">
      <alignment horizontal="left"/>
    </xf>
    <xf numFmtId="0" fontId="22" fillId="0" borderId="13" xfId="0" applyFont="1" applyFill="1" applyBorder="1" applyAlignment="1">
      <alignment horizontal="center"/>
    </xf>
    <xf numFmtId="0" fontId="22" fillId="0" borderId="13" xfId="0" applyFont="1" applyFill="1" applyBorder="1" applyAlignment="1">
      <alignment horizontal="right"/>
    </xf>
    <xf numFmtId="0" fontId="22" fillId="0" borderId="13" xfId="0" applyNumberFormat="1" applyFont="1" applyFill="1" applyBorder="1" applyAlignment="1">
      <alignment horizontal="right"/>
    </xf>
    <xf numFmtId="0" fontId="22" fillId="0" borderId="0" xfId="0" applyNumberFormat="1" applyFont="1" applyFill="1" applyBorder="1"/>
    <xf numFmtId="0" fontId="22" fillId="0" borderId="0" xfId="0" applyFont="1" applyFill="1" applyAlignment="1">
      <alignment horizontal="center"/>
    </xf>
    <xf numFmtId="0" fontId="22" fillId="0" borderId="0" xfId="0" applyNumberFormat="1" applyFont="1" applyFill="1"/>
    <xf numFmtId="0" fontId="22" fillId="0" borderId="14" xfId="0" applyFont="1" applyFill="1" applyBorder="1" applyAlignment="1">
      <alignment horizontal="right"/>
    </xf>
    <xf numFmtId="0" fontId="21" fillId="0" borderId="14" xfId="0" applyNumberFormat="1" applyFont="1" applyFill="1" applyBorder="1" applyAlignment="1">
      <alignment horizontal="right"/>
    </xf>
    <xf numFmtId="0" fontId="21" fillId="0" borderId="16" xfId="43" applyNumberFormat="1" applyFont="1" applyFill="1" applyBorder="1" applyAlignment="1" applyProtection="1">
      <alignment horizontal="center" vertical="center" wrapText="1"/>
    </xf>
    <xf numFmtId="0" fontId="21" fillId="0" borderId="15" xfId="43" applyFont="1" applyFill="1" applyBorder="1" applyAlignment="1">
      <alignment horizontal="center" vertical="center" wrapText="1"/>
    </xf>
    <xf numFmtId="0" fontId="21" fillId="0" borderId="14" xfId="0" applyFont="1" applyFill="1" applyBorder="1" applyAlignment="1">
      <alignment horizontal="right"/>
    </xf>
    <xf numFmtId="0" fontId="24" fillId="0" borderId="0" xfId="60" applyNumberFormat="1" applyFont="1" applyFill="1" applyBorder="1" applyAlignment="1" applyProtection="1">
      <alignment horizontal="right"/>
    </xf>
    <xf numFmtId="168" fontId="24" fillId="0" borderId="0" xfId="60" applyNumberFormat="1" applyFont="1" applyFill="1" applyBorder="1" applyAlignment="1">
      <alignment horizontal="right" vertical="top" wrapText="1"/>
    </xf>
    <xf numFmtId="0" fontId="24" fillId="0" borderId="0" xfId="60" applyFont="1" applyFill="1" applyBorder="1" applyAlignment="1" applyProtection="1">
      <alignment horizontal="left" vertical="top" wrapText="1"/>
    </xf>
    <xf numFmtId="182" fontId="23" fillId="0" borderId="0" xfId="60" applyNumberFormat="1" applyFont="1" applyFill="1" applyBorder="1" applyAlignment="1">
      <alignment horizontal="right" vertical="top" wrapText="1"/>
    </xf>
    <xf numFmtId="172" fontId="24" fillId="0" borderId="0" xfId="60" applyNumberFormat="1" applyFont="1" applyFill="1" applyBorder="1" applyAlignment="1">
      <alignment horizontal="right" vertical="top" wrapText="1"/>
    </xf>
    <xf numFmtId="0" fontId="24" fillId="0" borderId="0" xfId="60" applyFont="1" applyFill="1" applyBorder="1" applyAlignment="1">
      <alignment vertical="top" wrapText="1"/>
    </xf>
    <xf numFmtId="175" fontId="23" fillId="0" borderId="0" xfId="60" applyNumberFormat="1" applyFont="1" applyFill="1" applyBorder="1" applyAlignment="1">
      <alignment horizontal="right" vertical="top" wrapText="1"/>
    </xf>
    <xf numFmtId="0" fontId="27" fillId="0" borderId="0" xfId="0" applyFont="1" applyFill="1" applyAlignment="1">
      <alignment vertical="top" wrapText="1"/>
    </xf>
    <xf numFmtId="0" fontId="27" fillId="0" borderId="0" xfId="0" applyFont="1" applyFill="1" applyAlignment="1">
      <alignment horizontal="right" vertical="top" wrapText="1"/>
    </xf>
    <xf numFmtId="0" fontId="37" fillId="0" borderId="0" xfId="0" applyFont="1" applyFill="1" applyAlignment="1">
      <alignment horizontal="right" vertical="top" wrapText="1"/>
    </xf>
    <xf numFmtId="164" fontId="22" fillId="0" borderId="0" xfId="28" applyFont="1" applyFill="1" applyAlignment="1">
      <alignment wrapText="1"/>
    </xf>
    <xf numFmtId="164" fontId="22" fillId="0" borderId="13" xfId="28" applyNumberFormat="1" applyFont="1" applyFill="1" applyBorder="1" applyAlignment="1" applyProtection="1">
      <alignment wrapText="1"/>
    </xf>
    <xf numFmtId="164" fontId="22" fillId="0" borderId="13" xfId="28" applyFont="1" applyFill="1" applyBorder="1" applyAlignment="1">
      <alignment horizontal="center"/>
    </xf>
    <xf numFmtId="172" fontId="38" fillId="0" borderId="0" xfId="102" applyNumberFormat="1" applyFont="1" applyFill="1" applyBorder="1" applyAlignment="1">
      <alignment horizontal="right" vertical="top" wrapText="1"/>
    </xf>
    <xf numFmtId="0" fontId="22" fillId="0" borderId="0" xfId="102" applyNumberFormat="1" applyFont="1" applyFill="1" applyBorder="1" applyAlignment="1">
      <alignment horizontal="right"/>
    </xf>
    <xf numFmtId="0" fontId="29" fillId="0" borderId="15" xfId="43" applyNumberFormat="1" applyFont="1" applyFill="1" applyBorder="1" applyAlignment="1">
      <alignment horizontal="center" vertical="center" wrapText="1"/>
    </xf>
    <xf numFmtId="0" fontId="29" fillId="0" borderId="15" xfId="43" applyNumberFormat="1" applyFont="1" applyFill="1" applyBorder="1" applyAlignment="1" applyProtection="1">
      <alignment horizontal="center" vertical="center" wrapText="1"/>
    </xf>
    <xf numFmtId="0" fontId="29" fillId="0" borderId="16" xfId="43" applyNumberFormat="1" applyFont="1" applyFill="1" applyBorder="1" applyAlignment="1" applyProtection="1">
      <alignment horizontal="center" vertical="center" wrapText="1"/>
    </xf>
    <xf numFmtId="0" fontId="22" fillId="0" borderId="0" xfId="46" applyNumberFormat="1" applyFont="1" applyFill="1" applyAlignment="1">
      <alignment horizontal="justify" wrapText="1"/>
    </xf>
    <xf numFmtId="164" fontId="21" fillId="0" borderId="0" xfId="28" applyNumberFormat="1" applyFont="1" applyFill="1" applyBorder="1" applyAlignment="1">
      <alignment horizontal="right"/>
    </xf>
    <xf numFmtId="0" fontId="22" fillId="0" borderId="0" xfId="70" applyFont="1" applyFill="1" applyBorder="1"/>
    <xf numFmtId="0" fontId="22" fillId="0" borderId="0" xfId="70" applyNumberFormat="1" applyFont="1" applyFill="1" applyBorder="1"/>
    <xf numFmtId="164" fontId="22" fillId="0" borderId="0" xfId="60" applyNumberFormat="1" applyFont="1" applyFill="1" applyBorder="1" applyAlignment="1">
      <alignment horizontal="center" wrapText="1"/>
    </xf>
    <xf numFmtId="164" fontId="22" fillId="0" borderId="13" xfId="60" applyNumberFormat="1" applyFont="1" applyFill="1" applyBorder="1" applyAlignment="1">
      <alignment horizontal="center" wrapText="1"/>
    </xf>
    <xf numFmtId="1" fontId="21" fillId="0" borderId="19" xfId="0" applyNumberFormat="1" applyFont="1" applyFill="1" applyBorder="1" applyAlignment="1">
      <alignment wrapText="1"/>
    </xf>
    <xf numFmtId="0" fontId="23" fillId="0" borderId="22" xfId="28" applyNumberFormat="1" applyFont="1" applyFill="1" applyBorder="1" applyAlignment="1">
      <alignment wrapText="1"/>
    </xf>
    <xf numFmtId="0" fontId="22" fillId="0" borderId="15" xfId="0" applyFont="1" applyFill="1" applyBorder="1" applyAlignment="1" applyProtection="1">
      <alignment wrapText="1"/>
    </xf>
    <xf numFmtId="0" fontId="22" fillId="0" borderId="22" xfId="0" applyFont="1" applyFill="1" applyBorder="1" applyAlignment="1" applyProtection="1">
      <alignment wrapText="1"/>
    </xf>
    <xf numFmtId="0" fontId="22" fillId="0" borderId="22" xfId="0" applyNumberFormat="1" applyFont="1" applyFill="1" applyBorder="1" applyAlignment="1" applyProtection="1">
      <alignment wrapText="1"/>
    </xf>
    <xf numFmtId="0" fontId="24" fillId="0" borderId="22" xfId="0" applyFont="1" applyFill="1" applyBorder="1" applyAlignment="1" applyProtection="1">
      <alignment wrapText="1"/>
    </xf>
    <xf numFmtId="0" fontId="24" fillId="0" borderId="22" xfId="28" applyNumberFormat="1" applyFont="1" applyFill="1" applyBorder="1" applyAlignment="1" applyProtection="1">
      <alignment wrapText="1"/>
    </xf>
    <xf numFmtId="0" fontId="22" fillId="0" borderId="22" xfId="28" applyNumberFormat="1" applyFont="1" applyFill="1" applyBorder="1" applyAlignment="1" applyProtection="1">
      <alignment wrapText="1"/>
    </xf>
    <xf numFmtId="0" fontId="24" fillId="0" borderId="22" xfId="0" applyFont="1" applyFill="1" applyBorder="1" applyAlignment="1">
      <alignment wrapText="1"/>
    </xf>
    <xf numFmtId="164" fontId="22" fillId="0" borderId="22" xfId="0" applyNumberFormat="1" applyFont="1" applyFill="1" applyBorder="1" applyAlignment="1" applyProtection="1">
      <alignment wrapText="1"/>
    </xf>
    <xf numFmtId="0" fontId="21" fillId="0" borderId="22" xfId="28" applyNumberFormat="1" applyFont="1" applyFill="1" applyBorder="1" applyAlignment="1">
      <alignment wrapText="1"/>
    </xf>
    <xf numFmtId="164" fontId="22" fillId="0" borderId="13" xfId="62" applyNumberFormat="1" applyFont="1" applyFill="1" applyBorder="1" applyAlignment="1">
      <alignment horizontal="center" wrapText="1"/>
    </xf>
    <xf numFmtId="164" fontId="22" fillId="0" borderId="13" xfId="62" applyNumberFormat="1" applyFont="1" applyFill="1" applyBorder="1" applyAlignment="1" applyProtection="1">
      <alignment horizontal="center" wrapText="1"/>
    </xf>
    <xf numFmtId="164" fontId="22" fillId="0" borderId="0" xfId="62" applyNumberFormat="1" applyFont="1" applyFill="1" applyBorder="1" applyAlignment="1" applyProtection="1">
      <alignment horizontal="center" wrapText="1"/>
    </xf>
    <xf numFmtId="164" fontId="22" fillId="0" borderId="0" xfId="62" applyNumberFormat="1" applyFont="1" applyFill="1" applyBorder="1" applyAlignment="1">
      <alignment horizontal="center" wrapText="1"/>
    </xf>
    <xf numFmtId="164" fontId="22" fillId="0" borderId="11" xfId="28" applyNumberFormat="1" applyFont="1" applyFill="1" applyBorder="1" applyAlignment="1">
      <alignment horizontal="center" wrapText="1"/>
    </xf>
    <xf numFmtId="164" fontId="22" fillId="0" borderId="11" xfId="62" applyNumberFormat="1" applyFont="1" applyFill="1" applyBorder="1" applyAlignment="1">
      <alignment horizontal="center" wrapText="1"/>
    </xf>
    <xf numFmtId="0" fontId="22" fillId="0" borderId="0" xfId="60" applyFont="1" applyFill="1" applyBorder="1" applyAlignment="1" applyProtection="1">
      <alignment horizontal="left" vertical="top"/>
    </xf>
    <xf numFmtId="0" fontId="22" fillId="0" borderId="0" xfId="105" applyFont="1" applyFill="1" applyBorder="1" applyAlignment="1" applyProtection="1">
      <alignment horizontal="left" vertical="top"/>
    </xf>
    <xf numFmtId="164" fontId="22" fillId="0" borderId="10" xfId="41" applyNumberFormat="1" applyFont="1" applyFill="1" applyBorder="1" applyAlignment="1" applyProtection="1">
      <alignment wrapText="1"/>
    </xf>
    <xf numFmtId="164" fontId="22" fillId="0" borderId="0" xfId="41" applyNumberFormat="1" applyFont="1" applyFill="1" applyBorder="1" applyAlignment="1" applyProtection="1">
      <alignment wrapText="1"/>
    </xf>
    <xf numFmtId="0" fontId="22" fillId="0" borderId="0" xfId="48" applyNumberFormat="1" applyFont="1" applyFill="1" applyBorder="1" applyAlignment="1">
      <alignment horizontal="right" wrapText="1"/>
    </xf>
    <xf numFmtId="0" fontId="22" fillId="0" borderId="0" xfId="111" applyNumberFormat="1" applyFont="1" applyFill="1" applyBorder="1" applyAlignment="1" applyProtection="1">
      <alignment horizontal="right" wrapText="1"/>
    </xf>
    <xf numFmtId="164" fontId="22" fillId="0" borderId="0" xfId="28" applyNumberFormat="1" applyFont="1" applyFill="1" applyAlignment="1" applyProtection="1">
      <alignment wrapText="1"/>
    </xf>
    <xf numFmtId="164" fontId="22" fillId="0" borderId="0" xfId="28" applyNumberFormat="1" applyFont="1" applyFill="1" applyBorder="1" applyAlignment="1" applyProtection="1">
      <alignment wrapText="1"/>
    </xf>
    <xf numFmtId="164" fontId="22" fillId="0" borderId="0" xfId="55" applyNumberFormat="1" applyFont="1" applyFill="1" applyBorder="1" applyAlignment="1" applyProtection="1">
      <alignment horizontal="center" wrapText="1"/>
    </xf>
    <xf numFmtId="164" fontId="22" fillId="0" borderId="13" xfId="55" applyNumberFormat="1" applyFont="1" applyFill="1" applyBorder="1" applyAlignment="1" applyProtection="1">
      <alignment horizontal="center" wrapText="1"/>
    </xf>
    <xf numFmtId="0" fontId="22" fillId="0" borderId="11" xfId="107" applyNumberFormat="1" applyFont="1" applyFill="1" applyBorder="1" applyAlignment="1" applyProtection="1">
      <alignment horizontal="right" wrapText="1"/>
    </xf>
    <xf numFmtId="0" fontId="22" fillId="0" borderId="0" xfId="107" applyNumberFormat="1" applyFont="1" applyFill="1" applyBorder="1" applyAlignment="1">
      <alignment horizontal="right" wrapText="1"/>
    </xf>
    <xf numFmtId="0" fontId="22" fillId="0" borderId="0" xfId="107" applyNumberFormat="1" applyFont="1" applyFill="1" applyBorder="1" applyAlignment="1" applyProtection="1">
      <alignment horizontal="right" wrapText="1"/>
    </xf>
    <xf numFmtId="164" fontId="22" fillId="0" borderId="13" xfId="47" applyNumberFormat="1" applyFont="1" applyFill="1" applyBorder="1" applyAlignment="1" applyProtection="1">
      <alignment horizontal="center" wrapText="1"/>
    </xf>
    <xf numFmtId="164" fontId="22" fillId="0" borderId="13" xfId="47" applyNumberFormat="1" applyFont="1" applyFill="1" applyBorder="1" applyAlignment="1">
      <alignment horizontal="center" wrapText="1"/>
    </xf>
    <xf numFmtId="0" fontId="22" fillId="0" borderId="0" xfId="106" applyNumberFormat="1" applyFont="1" applyFill="1" applyBorder="1" applyAlignment="1"/>
    <xf numFmtId="164" fontId="22" fillId="0" borderId="13" xfId="28" applyNumberFormat="1" applyFont="1" applyFill="1" applyBorder="1" applyAlignment="1">
      <alignment wrapText="1"/>
    </xf>
    <xf numFmtId="164" fontId="22" fillId="0" borderId="13" xfId="53" applyNumberFormat="1" applyFont="1" applyFill="1" applyBorder="1" applyAlignment="1" applyProtection="1">
      <alignment horizontal="center" wrapText="1"/>
    </xf>
    <xf numFmtId="164" fontId="22" fillId="0" borderId="0" xfId="53" applyNumberFormat="1" applyFont="1" applyFill="1" applyBorder="1" applyAlignment="1" applyProtection="1">
      <alignment horizontal="center" wrapText="1"/>
    </xf>
    <xf numFmtId="164" fontId="22" fillId="0" borderId="13" xfId="53" applyNumberFormat="1" applyFont="1" applyFill="1" applyBorder="1" applyAlignment="1">
      <alignment horizontal="center" wrapText="1"/>
    </xf>
    <xf numFmtId="164" fontId="22" fillId="0" borderId="11" xfId="53" applyNumberFormat="1" applyFont="1" applyFill="1" applyBorder="1" applyAlignment="1" applyProtection="1">
      <alignment horizontal="center" wrapText="1"/>
    </xf>
    <xf numFmtId="164" fontId="22" fillId="0" borderId="0" xfId="42" applyNumberFormat="1" applyFont="1" applyFill="1" applyBorder="1" applyAlignment="1" applyProtection="1"/>
    <xf numFmtId="164" fontId="22" fillId="0" borderId="0" xfId="42" applyNumberFormat="1" applyFont="1" applyFill="1" applyAlignment="1"/>
    <xf numFmtId="164" fontId="22" fillId="0" borderId="0" xfId="42" applyNumberFormat="1" applyFont="1" applyFill="1" applyBorder="1" applyAlignment="1"/>
    <xf numFmtId="1" fontId="21" fillId="0" borderId="0" xfId="28" applyNumberFormat="1" applyFont="1" applyFill="1" applyBorder="1" applyAlignment="1">
      <alignment horizontal="right"/>
    </xf>
    <xf numFmtId="164" fontId="22" fillId="0" borderId="13" xfId="60" applyNumberFormat="1" applyFont="1" applyFill="1" applyBorder="1" applyAlignment="1" applyProtection="1">
      <alignment horizontal="center"/>
    </xf>
    <xf numFmtId="164" fontId="22" fillId="0" borderId="13" xfId="60" applyNumberFormat="1" applyFont="1" applyFill="1" applyBorder="1" applyAlignment="1">
      <alignment horizontal="center"/>
    </xf>
    <xf numFmtId="164" fontId="22" fillId="0" borderId="13" xfId="42" applyNumberFormat="1" applyFont="1" applyFill="1" applyBorder="1" applyAlignment="1" applyProtection="1">
      <alignment horizontal="left" wrapText="1"/>
    </xf>
    <xf numFmtId="164" fontId="22" fillId="0" borderId="13" xfId="42" applyNumberFormat="1" applyFont="1" applyFill="1" applyBorder="1" applyAlignment="1" applyProtection="1">
      <alignment wrapText="1"/>
    </xf>
    <xf numFmtId="164" fontId="22" fillId="0" borderId="11" xfId="42" applyNumberFormat="1" applyFont="1" applyFill="1" applyBorder="1" applyAlignment="1" applyProtection="1">
      <alignment wrapText="1"/>
    </xf>
    <xf numFmtId="0" fontId="30" fillId="0" borderId="22" xfId="0" applyFont="1" applyBorder="1" applyAlignment="1">
      <alignment horizontal="left" vertical="top" wrapText="1"/>
    </xf>
    <xf numFmtId="0" fontId="30" fillId="0" borderId="30" xfId="0" applyFont="1" applyBorder="1" applyAlignment="1">
      <alignment horizontal="left" vertical="top" wrapText="1"/>
    </xf>
    <xf numFmtId="0" fontId="30" fillId="0" borderId="15" xfId="0" applyFont="1" applyBorder="1" applyAlignment="1">
      <alignment horizontal="left" vertical="top" wrapText="1"/>
    </xf>
    <xf numFmtId="0" fontId="30" fillId="0" borderId="22" xfId="0" applyFont="1" applyBorder="1" applyAlignment="1">
      <alignment horizontal="justify" vertical="top" wrapText="1"/>
    </xf>
    <xf numFmtId="0" fontId="30" fillId="0" borderId="28" xfId="0" applyFont="1" applyBorder="1" applyAlignment="1">
      <alignment horizontal="left" vertical="center" wrapText="1"/>
    </xf>
    <xf numFmtId="0" fontId="30" fillId="0" borderId="28" xfId="0" applyFont="1" applyBorder="1" applyAlignment="1">
      <alignment horizontal="left" vertical="top" wrapText="1"/>
    </xf>
    <xf numFmtId="0" fontId="30" fillId="0" borderId="29" xfId="0" applyFont="1" applyBorder="1" applyAlignment="1">
      <alignment horizontal="left" vertical="top" wrapText="1"/>
    </xf>
    <xf numFmtId="2" fontId="27" fillId="0" borderId="22" xfId="0" applyNumberFormat="1" applyFont="1" applyBorder="1" applyAlignment="1">
      <alignment wrapText="1"/>
    </xf>
    <xf numFmtId="2" fontId="30" fillId="0" borderId="31" xfId="0" applyNumberFormat="1" applyFont="1" applyBorder="1" applyAlignment="1">
      <alignment wrapText="1"/>
    </xf>
    <xf numFmtId="0" fontId="30" fillId="0" borderId="15" xfId="0" applyFont="1" applyFill="1" applyBorder="1" applyAlignment="1" applyProtection="1">
      <alignment horizontal="left" wrapText="1"/>
    </xf>
    <xf numFmtId="164" fontId="22" fillId="0" borderId="0" xfId="61" applyNumberFormat="1" applyFont="1" applyFill="1" applyBorder="1" applyAlignment="1" applyProtection="1">
      <alignment horizontal="center" wrapText="1"/>
    </xf>
    <xf numFmtId="164" fontId="22" fillId="0" borderId="13" xfId="61" applyNumberFormat="1" applyFont="1" applyFill="1" applyBorder="1" applyAlignment="1" applyProtection="1">
      <alignment horizontal="center" wrapText="1"/>
    </xf>
    <xf numFmtId="164" fontId="22" fillId="0" borderId="13" xfId="61" applyNumberFormat="1" applyFont="1" applyFill="1" applyBorder="1" applyAlignment="1">
      <alignment horizontal="center" wrapText="1"/>
    </xf>
    <xf numFmtId="0" fontId="22" fillId="0" borderId="10" xfId="41" applyFont="1" applyFill="1" applyBorder="1" applyAlignment="1">
      <alignment horizontal="left" vertical="top" wrapText="1"/>
    </xf>
    <xf numFmtId="0" fontId="21" fillId="0" borderId="16" xfId="43" applyFont="1" applyFill="1" applyBorder="1" applyAlignment="1" applyProtection="1">
      <alignment horizontal="center" vertical="center" wrapText="1"/>
    </xf>
    <xf numFmtId="1" fontId="22" fillId="0" borderId="11" xfId="84" applyNumberFormat="1" applyFont="1" applyFill="1" applyBorder="1" applyAlignment="1" applyProtection="1">
      <alignment horizontal="right" vertical="top" wrapText="1"/>
    </xf>
    <xf numFmtId="0" fontId="21" fillId="0" borderId="10" xfId="84" applyFont="1" applyFill="1" applyBorder="1" applyAlignment="1" applyProtection="1">
      <alignment horizontal="left" vertical="top" wrapText="1"/>
    </xf>
    <xf numFmtId="172" fontId="22" fillId="0" borderId="10" xfId="84" applyNumberFormat="1" applyFont="1" applyFill="1" applyBorder="1" applyAlignment="1" applyProtection="1">
      <alignment horizontal="right" vertical="top" wrapText="1"/>
    </xf>
    <xf numFmtId="164" fontId="22" fillId="0" borderId="10" xfId="28" applyFont="1" applyFill="1" applyBorder="1" applyAlignment="1" applyProtection="1">
      <alignment horizontal="right" wrapText="1"/>
    </xf>
    <xf numFmtId="0" fontId="22" fillId="0" borderId="10" xfId="84" applyNumberFormat="1" applyFont="1" applyFill="1" applyBorder="1" applyAlignment="1" applyProtection="1">
      <alignment horizontal="right" wrapText="1"/>
    </xf>
    <xf numFmtId="49" fontId="22" fillId="0" borderId="32" xfId="40" applyNumberFormat="1" applyFont="1" applyFill="1" applyBorder="1" applyAlignment="1">
      <alignment horizontal="right" vertical="top"/>
    </xf>
    <xf numFmtId="49" fontId="22" fillId="0" borderId="0" xfId="40" applyNumberFormat="1" applyFont="1" applyFill="1" applyBorder="1" applyAlignment="1"/>
    <xf numFmtId="0" fontId="22" fillId="0" borderId="0" xfId="84" applyFont="1" applyFill="1" applyAlignment="1" applyProtection="1">
      <alignment vertical="top"/>
    </xf>
    <xf numFmtId="168" fontId="22" fillId="0" borderId="11" xfId="84" applyNumberFormat="1" applyFont="1" applyFill="1" applyBorder="1" applyAlignment="1" applyProtection="1">
      <alignment horizontal="right" vertical="top" wrapText="1"/>
    </xf>
    <xf numFmtId="175" fontId="21" fillId="0" borderId="10" xfId="84" applyNumberFormat="1" applyFont="1" applyFill="1" applyBorder="1" applyAlignment="1" applyProtection="1">
      <alignment horizontal="right" vertical="top" wrapText="1"/>
    </xf>
    <xf numFmtId="0" fontId="22" fillId="0" borderId="0" xfId="100" applyFont="1" applyFill="1" applyBorder="1" applyAlignment="1" applyProtection="1">
      <alignment vertical="top"/>
    </xf>
    <xf numFmtId="174" fontId="21" fillId="0" borderId="0" xfId="52" applyNumberFormat="1" applyFont="1" applyFill="1" applyBorder="1" applyAlignment="1" applyProtection="1">
      <alignment horizontal="right" vertical="top" wrapText="1"/>
    </xf>
    <xf numFmtId="0" fontId="22" fillId="0" borderId="11" xfId="59" applyFont="1" applyFill="1" applyBorder="1" applyAlignment="1" applyProtection="1">
      <alignment vertical="top"/>
    </xf>
    <xf numFmtId="172" fontId="22" fillId="0" borderId="11" xfId="59" applyNumberFormat="1" applyFont="1" applyFill="1" applyBorder="1" applyAlignment="1" applyProtection="1">
      <alignment horizontal="right" vertical="top"/>
    </xf>
    <xf numFmtId="0" fontId="22" fillId="0" borderId="11" xfId="59" applyFont="1" applyFill="1" applyBorder="1" applyAlignment="1" applyProtection="1">
      <alignment horizontal="left" vertical="top" wrapText="1"/>
    </xf>
    <xf numFmtId="172" fontId="22" fillId="0" borderId="10" xfId="59" applyNumberFormat="1" applyFont="1" applyFill="1" applyBorder="1" applyAlignment="1" applyProtection="1">
      <alignment horizontal="right" vertical="top"/>
    </xf>
    <xf numFmtId="0" fontId="22" fillId="0" borderId="10" xfId="59" applyFont="1" applyFill="1" applyBorder="1" applyAlignment="1" applyProtection="1">
      <alignment horizontal="left" vertical="top" wrapText="1"/>
    </xf>
    <xf numFmtId="174" fontId="21" fillId="0" borderId="11" xfId="59" applyNumberFormat="1" applyFont="1" applyFill="1" applyBorder="1" applyAlignment="1" applyProtection="1">
      <alignment horizontal="right" vertical="top"/>
    </xf>
    <xf numFmtId="0" fontId="21" fillId="0" borderId="11" xfId="59" applyFont="1" applyFill="1" applyBorder="1" applyAlignment="1" applyProtection="1">
      <alignment horizontal="left" vertical="top" wrapText="1"/>
    </xf>
    <xf numFmtId="174" fontId="21" fillId="0" borderId="10" xfId="59" applyNumberFormat="1" applyFont="1" applyFill="1" applyBorder="1" applyAlignment="1" applyProtection="1">
      <alignment horizontal="right" vertical="top"/>
    </xf>
    <xf numFmtId="0" fontId="21" fillId="0" borderId="10" xfId="59" applyFont="1" applyFill="1" applyBorder="1" applyAlignment="1" applyProtection="1">
      <alignment horizontal="left" vertical="top" wrapText="1"/>
    </xf>
    <xf numFmtId="0" fontId="22" fillId="0" borderId="11" xfId="59" applyFont="1" applyFill="1" applyBorder="1" applyAlignment="1" applyProtection="1">
      <alignment horizontal="left" vertical="top"/>
    </xf>
    <xf numFmtId="0" fontId="21" fillId="0" borderId="11" xfId="59" applyFont="1" applyFill="1" applyBorder="1" applyAlignment="1" applyProtection="1">
      <alignment horizontal="right" vertical="top"/>
    </xf>
    <xf numFmtId="0" fontId="21" fillId="0" borderId="10" xfId="59" applyFont="1" applyFill="1" applyBorder="1" applyAlignment="1" applyProtection="1">
      <alignment horizontal="right" vertical="top"/>
    </xf>
    <xf numFmtId="0" fontId="21" fillId="0" borderId="10" xfId="101" applyNumberFormat="1" applyFont="1" applyFill="1" applyBorder="1" applyAlignment="1" applyProtection="1">
      <alignment horizontal="right" vertical="top"/>
    </xf>
    <xf numFmtId="0" fontId="21" fillId="0" borderId="10" xfId="101" applyNumberFormat="1" applyFont="1" applyFill="1" applyBorder="1" applyAlignment="1" applyProtection="1">
      <alignment horizontal="left" vertical="top" wrapText="1"/>
    </xf>
    <xf numFmtId="0" fontId="22" fillId="0" borderId="11" xfId="101" applyNumberFormat="1" applyFont="1" applyFill="1" applyBorder="1" applyProtection="1"/>
    <xf numFmtId="164" fontId="22" fillId="0" borderId="10" xfId="28" applyNumberFormat="1" applyFont="1" applyFill="1" applyBorder="1" applyAlignment="1" applyProtection="1">
      <alignment horizontal="right" wrapText="1"/>
    </xf>
    <xf numFmtId="0" fontId="21" fillId="0" borderId="15" xfId="43" applyNumberFormat="1" applyFont="1" applyFill="1" applyBorder="1" applyAlignment="1">
      <alignment horizontal="center" vertical="center" wrapText="1"/>
    </xf>
    <xf numFmtId="0" fontId="21" fillId="0" borderId="15" xfId="43" applyNumberFormat="1" applyFont="1" applyFill="1" applyBorder="1" applyAlignment="1" applyProtection="1">
      <alignment horizontal="center" vertical="center" wrapText="1"/>
    </xf>
    <xf numFmtId="164" fontId="21" fillId="0" borderId="0" xfId="28" applyFont="1" applyFill="1" applyBorder="1" applyAlignment="1">
      <alignment horizontal="right"/>
    </xf>
    <xf numFmtId="170" fontId="22" fillId="0" borderId="11" xfId="60" applyNumberFormat="1" applyFont="1" applyFill="1" applyBorder="1" applyAlignment="1">
      <alignment horizontal="right" vertical="top"/>
    </xf>
    <xf numFmtId="172" fontId="22" fillId="0" borderId="10" xfId="60" applyNumberFormat="1" applyFont="1" applyFill="1" applyBorder="1" applyAlignment="1">
      <alignment horizontal="right" vertical="top"/>
    </xf>
    <xf numFmtId="0" fontId="22" fillId="0" borderId="10" xfId="60" applyFont="1" applyFill="1" applyBorder="1" applyAlignment="1">
      <alignment horizontal="justify" vertical="justify"/>
    </xf>
    <xf numFmtId="0" fontId="23" fillId="0" borderId="0" xfId="0" applyFont="1" applyFill="1" applyBorder="1" applyAlignment="1">
      <alignment horizontal="right"/>
    </xf>
    <xf numFmtId="0" fontId="23" fillId="0" borderId="0" xfId="0" applyFont="1" applyBorder="1" applyAlignment="1">
      <alignment horizontal="right"/>
    </xf>
    <xf numFmtId="0" fontId="22" fillId="0" borderId="10" xfId="42" applyFont="1" applyFill="1" applyBorder="1" applyAlignment="1">
      <alignment horizontal="left"/>
    </xf>
    <xf numFmtId="0" fontId="22" fillId="0" borderId="10" xfId="42" applyNumberFormat="1" applyFont="1" applyFill="1" applyBorder="1" applyAlignment="1">
      <alignment horizontal="left" vertical="top" wrapText="1"/>
    </xf>
    <xf numFmtId="170" fontId="22" fillId="0" borderId="11" xfId="60" applyNumberFormat="1" applyFont="1" applyFill="1" applyBorder="1" applyAlignment="1">
      <alignment horizontal="right" vertical="top" wrapText="1"/>
    </xf>
    <xf numFmtId="173" fontId="21" fillId="0" borderId="10" xfId="60" applyNumberFormat="1" applyFont="1" applyFill="1" applyBorder="1" applyAlignment="1">
      <alignment horizontal="right" vertical="top" wrapText="1"/>
    </xf>
    <xf numFmtId="0" fontId="21" fillId="0" borderId="10" xfId="60" applyFont="1" applyFill="1" applyBorder="1" applyAlignment="1" applyProtection="1">
      <alignment horizontal="left" vertical="top" wrapText="1"/>
    </xf>
    <xf numFmtId="0" fontId="21" fillId="0" borderId="11" xfId="101" applyFont="1" applyFill="1" applyBorder="1" applyAlignment="1">
      <alignment horizontal="right" vertical="top" wrapText="1"/>
    </xf>
    <xf numFmtId="164" fontId="21" fillId="0" borderId="0" xfId="28" applyFont="1" applyFill="1" applyBorder="1" applyAlignment="1">
      <alignment horizontal="center"/>
    </xf>
    <xf numFmtId="164" fontId="21" fillId="0" borderId="13" xfId="28" applyFont="1" applyFill="1" applyBorder="1" applyAlignment="1"/>
    <xf numFmtId="186" fontId="21" fillId="0" borderId="0" xfId="109" applyNumberFormat="1" applyFont="1" applyFill="1" applyBorder="1" applyAlignment="1">
      <alignment horizontal="right" vertical="top" wrapText="1"/>
    </xf>
    <xf numFmtId="0" fontId="22" fillId="0" borderId="10" xfId="67" applyFont="1" applyFill="1" applyBorder="1" applyAlignment="1">
      <alignment horizontal="right" vertical="top" wrapText="1"/>
    </xf>
    <xf numFmtId="0" fontId="22" fillId="0" borderId="10" xfId="67" applyNumberFormat="1" applyFont="1" applyFill="1" applyBorder="1" applyAlignment="1" applyProtection="1">
      <alignment horizontal="right"/>
    </xf>
    <xf numFmtId="173" fontId="21" fillId="0" borderId="10" xfId="67" applyNumberFormat="1" applyFont="1" applyFill="1" applyBorder="1" applyAlignment="1">
      <alignment horizontal="right" vertical="top" wrapText="1"/>
    </xf>
    <xf numFmtId="0" fontId="21" fillId="0" borderId="10" xfId="67" applyFont="1" applyFill="1" applyBorder="1" applyAlignment="1" applyProtection="1">
      <alignment horizontal="left" vertical="top" wrapText="1"/>
    </xf>
    <xf numFmtId="0" fontId="22" fillId="0" borderId="11" xfId="28" applyNumberFormat="1" applyFont="1" applyFill="1" applyBorder="1" applyAlignment="1" applyProtection="1">
      <alignment horizontal="right" wrapText="1"/>
    </xf>
    <xf numFmtId="0" fontId="22" fillId="0" borderId="10" xfId="109" applyFont="1" applyFill="1" applyBorder="1" applyAlignment="1">
      <alignment horizontal="right" vertical="top" wrapText="1"/>
    </xf>
    <xf numFmtId="0" fontId="24" fillId="0" borderId="0" xfId="0" applyFont="1" applyFill="1" applyBorder="1" applyAlignment="1">
      <alignment horizontal="center"/>
    </xf>
    <xf numFmtId="0" fontId="24" fillId="0" borderId="0" xfId="0" applyFont="1" applyFill="1" applyBorder="1" applyAlignment="1">
      <alignment horizontal="right"/>
    </xf>
    <xf numFmtId="0" fontId="23" fillId="0" borderId="0" xfId="28" applyNumberFormat="1" applyFont="1" applyFill="1" applyBorder="1" applyAlignment="1">
      <alignment horizontal="right"/>
    </xf>
    <xf numFmtId="0" fontId="24" fillId="0" borderId="13" xfId="0" applyFont="1" applyFill="1" applyBorder="1" applyAlignment="1">
      <alignment horizontal="center"/>
    </xf>
    <xf numFmtId="0" fontId="24" fillId="0" borderId="13" xfId="0" applyFont="1" applyFill="1" applyBorder="1" applyAlignment="1">
      <alignment horizontal="right"/>
    </xf>
    <xf numFmtId="164" fontId="24" fillId="0" borderId="0" xfId="28" applyFont="1" applyFill="1" applyBorder="1" applyAlignment="1" applyProtection="1">
      <alignment horizontal="center" wrapText="1"/>
    </xf>
    <xf numFmtId="164" fontId="24" fillId="0" borderId="13" xfId="28" applyFont="1" applyFill="1" applyBorder="1" applyAlignment="1" applyProtection="1">
      <alignment horizontal="center" wrapText="1"/>
    </xf>
    <xf numFmtId="0" fontId="24" fillId="0" borderId="13" xfId="60" applyFont="1" applyFill="1" applyBorder="1" applyAlignment="1">
      <alignment horizontal="left" vertical="top" wrapText="1"/>
    </xf>
    <xf numFmtId="0" fontId="23" fillId="0" borderId="13" xfId="60" applyFont="1" applyFill="1" applyBorder="1" applyAlignment="1">
      <alignment horizontal="right" vertical="top" wrapText="1"/>
    </xf>
    <xf numFmtId="0" fontId="23" fillId="0" borderId="13" xfId="60" applyFont="1" applyFill="1" applyBorder="1" applyAlignment="1" applyProtection="1">
      <alignment horizontal="left" vertical="top" wrapText="1"/>
    </xf>
    <xf numFmtId="0" fontId="24" fillId="0" borderId="13" xfId="28" applyNumberFormat="1" applyFont="1" applyFill="1" applyBorder="1" applyAlignment="1" applyProtection="1">
      <alignment wrapText="1"/>
    </xf>
    <xf numFmtId="0" fontId="22" fillId="0" borderId="0" xfId="68" applyNumberFormat="1" applyFont="1" applyFill="1" applyBorder="1" applyAlignment="1">
      <alignment horizontal="right"/>
    </xf>
    <xf numFmtId="0" fontId="22" fillId="0" borderId="11" xfId="60" applyNumberFormat="1" applyFont="1" applyFill="1" applyBorder="1" applyAlignment="1">
      <alignment horizontal="right" vertical="top" wrapText="1"/>
    </xf>
    <xf numFmtId="0" fontId="22" fillId="0" borderId="10" xfId="60" applyFont="1" applyFill="1" applyBorder="1" applyAlignment="1">
      <alignment horizontal="left" vertical="top" wrapText="1"/>
    </xf>
    <xf numFmtId="175" fontId="21" fillId="0" borderId="10" xfId="60" applyNumberFormat="1" applyFont="1" applyFill="1" applyBorder="1" applyAlignment="1">
      <alignment horizontal="right" vertical="top" wrapText="1"/>
    </xf>
    <xf numFmtId="0" fontId="37" fillId="0" borderId="11" xfId="0" applyFont="1" applyFill="1" applyBorder="1" applyAlignment="1">
      <alignment horizontal="right" vertical="top" wrapText="1"/>
    </xf>
    <xf numFmtId="0" fontId="27" fillId="0" borderId="11" xfId="0" applyFont="1" applyFill="1" applyBorder="1" applyAlignment="1">
      <alignment vertical="top" wrapText="1"/>
    </xf>
    <xf numFmtId="0" fontId="24" fillId="0" borderId="11" xfId="68" applyNumberFormat="1" applyFont="1" applyFill="1" applyBorder="1" applyAlignment="1" applyProtection="1">
      <alignment horizontal="right" wrapText="1"/>
    </xf>
    <xf numFmtId="0" fontId="24" fillId="0" borderId="10" xfId="68" applyFont="1" applyFill="1" applyBorder="1" applyAlignment="1">
      <alignment horizontal="left" vertical="top" wrapText="1"/>
    </xf>
    <xf numFmtId="182" fontId="23" fillId="0" borderId="10" xfId="68" applyNumberFormat="1" applyFont="1" applyFill="1" applyBorder="1" applyAlignment="1">
      <alignment horizontal="right" vertical="top" wrapText="1"/>
    </xf>
    <xf numFmtId="0" fontId="27" fillId="0" borderId="10" xfId="0" applyFont="1" applyFill="1" applyBorder="1" applyAlignment="1">
      <alignment vertical="top" wrapText="1"/>
    </xf>
    <xf numFmtId="164" fontId="24" fillId="0" borderId="10" xfId="28" applyFont="1" applyFill="1" applyBorder="1" applyAlignment="1" applyProtection="1">
      <alignment horizontal="right" wrapText="1"/>
    </xf>
    <xf numFmtId="0" fontId="24" fillId="0" borderId="0" xfId="68" applyNumberFormat="1" applyFont="1" applyFill="1" applyBorder="1" applyAlignment="1">
      <alignment horizontal="right"/>
    </xf>
    <xf numFmtId="0" fontId="22" fillId="0" borderId="0" xfId="44" applyNumberFormat="1" applyFont="1" applyFill="1" applyAlignment="1">
      <alignment horizontal="right" wrapText="1"/>
    </xf>
    <xf numFmtId="0" fontId="22" fillId="0" borderId="0" xfId="44" applyNumberFormat="1" applyFont="1" applyFill="1" applyBorder="1"/>
    <xf numFmtId="0" fontId="21" fillId="0" borderId="0" xfId="44" applyFont="1" applyFill="1" applyBorder="1" applyAlignment="1" applyProtection="1">
      <alignment horizontal="left"/>
    </xf>
    <xf numFmtId="184" fontId="22" fillId="0" borderId="11" xfId="44" applyNumberFormat="1" applyFont="1" applyFill="1" applyBorder="1" applyAlignment="1">
      <alignment horizontal="right" vertical="top" wrapText="1"/>
    </xf>
    <xf numFmtId="184" fontId="22" fillId="0" borderId="10" xfId="44" applyNumberFormat="1" applyFont="1" applyFill="1" applyBorder="1" applyAlignment="1">
      <alignment horizontal="right" vertical="top" wrapText="1"/>
    </xf>
    <xf numFmtId="0" fontId="22" fillId="0" borderId="10" xfId="44" applyNumberFormat="1" applyFont="1" applyFill="1" applyBorder="1" applyAlignment="1" applyProtection="1">
      <alignment horizontal="right"/>
    </xf>
    <xf numFmtId="0" fontId="21" fillId="0" borderId="11" xfId="44" applyFont="1" applyFill="1" applyBorder="1" applyAlignment="1">
      <alignment horizontal="right" vertical="top" wrapText="1"/>
    </xf>
    <xf numFmtId="0" fontId="21" fillId="0" borderId="11" xfId="44" applyFont="1" applyFill="1" applyBorder="1" applyAlignment="1" applyProtection="1">
      <alignment horizontal="left" vertical="top" wrapText="1"/>
    </xf>
    <xf numFmtId="180" fontId="21" fillId="0" borderId="0" xfId="44" applyNumberFormat="1" applyFont="1" applyFill="1" applyBorder="1" applyAlignment="1">
      <alignment horizontal="right" vertical="top" wrapText="1"/>
    </xf>
    <xf numFmtId="166" fontId="21" fillId="0" borderId="0" xfId="113" applyNumberFormat="1" applyFont="1" applyFill="1" applyBorder="1" applyAlignment="1" applyProtection="1">
      <alignment horizontal="left" vertical="top" wrapText="1"/>
    </xf>
    <xf numFmtId="0" fontId="22" fillId="0" borderId="0" xfId="113" applyNumberFormat="1" applyFont="1" applyFill="1" applyBorder="1" applyAlignment="1">
      <alignment horizontal="right"/>
    </xf>
    <xf numFmtId="190" fontId="22" fillId="0" borderId="0" xfId="44" applyNumberFormat="1" applyFont="1" applyFill="1" applyBorder="1" applyAlignment="1">
      <alignment horizontal="right" vertical="top" wrapText="1"/>
    </xf>
    <xf numFmtId="0" fontId="22" fillId="0" borderId="0" xfId="44" applyNumberFormat="1" applyFont="1" applyFill="1" applyBorder="1" applyAlignment="1">
      <alignment horizontal="right"/>
    </xf>
    <xf numFmtId="0" fontId="22" fillId="0" borderId="0" xfId="101" applyFont="1" applyFill="1" applyBorder="1" applyAlignment="1">
      <alignment horizontal="left" vertical="top" wrapText="1"/>
    </xf>
    <xf numFmtId="173" fontId="21" fillId="0" borderId="0" xfId="101" applyNumberFormat="1" applyFont="1" applyFill="1" applyBorder="1" applyAlignment="1">
      <alignment horizontal="right" vertical="top" wrapText="1"/>
    </xf>
    <xf numFmtId="164" fontId="22" fillId="0" borderId="0" xfId="44" applyNumberFormat="1" applyFont="1" applyFill="1" applyBorder="1" applyAlignment="1" applyProtection="1">
      <alignment horizontal="center" wrapText="1"/>
    </xf>
    <xf numFmtId="164" fontId="22" fillId="0" borderId="0" xfId="44" applyNumberFormat="1" applyFont="1" applyFill="1" applyBorder="1" applyAlignment="1">
      <alignment horizontal="center" wrapText="1"/>
    </xf>
    <xf numFmtId="166" fontId="21" fillId="0" borderId="0" xfId="113" applyFont="1" applyFill="1" applyBorder="1" applyAlignment="1">
      <alignment horizontal="right" vertical="top" wrapText="1"/>
    </xf>
    <xf numFmtId="0" fontId="41" fillId="0" borderId="0" xfId="0" applyFont="1" applyFill="1" applyAlignment="1">
      <alignment vertical="justify"/>
    </xf>
    <xf numFmtId="0" fontId="41" fillId="0" borderId="0" xfId="0" applyNumberFormat="1" applyFont="1" applyFill="1" applyAlignment="1">
      <alignment vertical="justify"/>
    </xf>
    <xf numFmtId="0" fontId="41" fillId="0" borderId="0" xfId="0" applyFont="1" applyFill="1" applyBorder="1"/>
    <xf numFmtId="174" fontId="21" fillId="0" borderId="0" xfId="41" applyNumberFormat="1" applyFont="1" applyFill="1" applyBorder="1" applyAlignment="1">
      <alignment horizontal="right" vertical="top" wrapText="1"/>
    </xf>
    <xf numFmtId="167" fontId="21" fillId="0" borderId="0" xfId="41" applyNumberFormat="1" applyFont="1" applyFill="1" applyBorder="1" applyAlignment="1">
      <alignment horizontal="right" vertical="top" wrapText="1"/>
    </xf>
    <xf numFmtId="0" fontId="21" fillId="0" borderId="10" xfId="67" applyFont="1" applyFill="1" applyBorder="1" applyAlignment="1">
      <alignment vertical="top" wrapText="1"/>
    </xf>
    <xf numFmtId="0" fontId="21" fillId="0" borderId="0" xfId="67" applyFont="1" applyFill="1" applyBorder="1" applyAlignment="1">
      <alignment vertical="top" wrapText="1"/>
    </xf>
    <xf numFmtId="0" fontId="22" fillId="0" borderId="0" xfId="109" applyFont="1" applyFill="1" applyBorder="1"/>
    <xf numFmtId="178" fontId="22" fillId="0" borderId="0" xfId="41" applyNumberFormat="1" applyFont="1" applyFill="1" applyBorder="1" applyAlignment="1" applyProtection="1">
      <alignment horizontal="center" wrapText="1"/>
    </xf>
    <xf numFmtId="0" fontId="22" fillId="0" borderId="10" xfId="41" applyFont="1" applyFill="1" applyBorder="1" applyAlignment="1">
      <alignment horizontal="right" vertical="top" wrapText="1"/>
    </xf>
    <xf numFmtId="0" fontId="22" fillId="0" borderId="10" xfId="41" applyFont="1" applyFill="1" applyBorder="1" applyAlignment="1" applyProtection="1">
      <alignment horizontal="left" vertical="top" wrapText="1"/>
    </xf>
    <xf numFmtId="0" fontId="22" fillId="0" borderId="10" xfId="28" applyNumberFormat="1" applyFont="1" applyFill="1" applyBorder="1" applyAlignment="1">
      <alignment horizontal="right"/>
    </xf>
    <xf numFmtId="172" fontId="22" fillId="0" borderId="10" xfId="41" applyNumberFormat="1" applyFont="1" applyFill="1" applyBorder="1" applyAlignment="1">
      <alignment horizontal="right" vertical="top" wrapText="1"/>
    </xf>
    <xf numFmtId="0" fontId="22" fillId="0" borderId="10" xfId="41" applyNumberFormat="1" applyFont="1" applyFill="1" applyBorder="1"/>
    <xf numFmtId="164" fontId="22" fillId="0" borderId="10" xfId="28" applyFont="1" applyFill="1" applyBorder="1" applyAlignment="1">
      <alignment horizontal="center" wrapText="1"/>
    </xf>
    <xf numFmtId="0" fontId="22" fillId="0" borderId="10" xfId="41" applyNumberFormat="1" applyFont="1" applyFill="1" applyBorder="1" applyAlignment="1" applyProtection="1">
      <alignment horizontal="right" wrapText="1"/>
    </xf>
    <xf numFmtId="164" fontId="21" fillId="0" borderId="11" xfId="28" applyFont="1" applyFill="1" applyBorder="1" applyAlignment="1" applyProtection="1">
      <alignment horizontal="left" vertical="top" wrapText="1"/>
    </xf>
    <xf numFmtId="173" fontId="21" fillId="0" borderId="10" xfId="41" applyNumberFormat="1" applyFont="1" applyFill="1" applyBorder="1" applyAlignment="1">
      <alignment horizontal="right" vertical="top" wrapText="1"/>
    </xf>
    <xf numFmtId="191" fontId="22" fillId="0" borderId="10" xfId="41" applyNumberFormat="1" applyFont="1" applyFill="1" applyBorder="1" applyAlignment="1">
      <alignment horizontal="right" vertical="top" wrapText="1"/>
    </xf>
    <xf numFmtId="170" fontId="22" fillId="0" borderId="10" xfId="41" applyNumberFormat="1" applyFont="1" applyFill="1" applyBorder="1" applyAlignment="1">
      <alignment horizontal="right" vertical="top" wrapText="1"/>
    </xf>
    <xf numFmtId="164" fontId="22" fillId="0" borderId="0" xfId="0" applyNumberFormat="1" applyFont="1" applyFill="1" applyBorder="1" applyAlignment="1">
      <alignment horizontal="right"/>
    </xf>
    <xf numFmtId="164" fontId="22" fillId="0" borderId="13" xfId="0" applyNumberFormat="1" applyFont="1" applyFill="1" applyBorder="1" applyAlignment="1">
      <alignment horizontal="right"/>
    </xf>
    <xf numFmtId="0" fontId="24" fillId="0" borderId="0" xfId="41" applyNumberFormat="1" applyFont="1" applyFill="1" applyBorder="1" applyAlignment="1" applyProtection="1">
      <alignment horizontal="right" wrapText="1"/>
    </xf>
    <xf numFmtId="0" fontId="24" fillId="0" borderId="13" xfId="41" applyNumberFormat="1" applyFont="1" applyFill="1" applyBorder="1" applyAlignment="1" applyProtection="1">
      <alignment horizontal="right" wrapText="1"/>
    </xf>
    <xf numFmtId="164" fontId="24" fillId="0" borderId="0" xfId="0" applyNumberFormat="1" applyFont="1" applyFill="1" applyBorder="1" applyAlignment="1">
      <alignment horizontal="center"/>
    </xf>
    <xf numFmtId="164" fontId="23" fillId="0" borderId="0" xfId="28" applyNumberFormat="1" applyFont="1" applyFill="1" applyBorder="1" applyAlignment="1">
      <alignment horizontal="center"/>
    </xf>
    <xf numFmtId="164" fontId="24" fillId="0" borderId="13" xfId="0" applyNumberFormat="1" applyFont="1" applyFill="1" applyBorder="1" applyAlignment="1">
      <alignment horizontal="center"/>
    </xf>
    <xf numFmtId="164" fontId="24" fillId="0" borderId="0" xfId="41" applyNumberFormat="1" applyFont="1" applyFill="1" applyBorder="1" applyAlignment="1" applyProtection="1">
      <alignment horizontal="center" wrapText="1"/>
    </xf>
    <xf numFmtId="164" fontId="24" fillId="0" borderId="13" xfId="41" applyNumberFormat="1" applyFont="1" applyFill="1" applyBorder="1" applyAlignment="1" applyProtection="1">
      <alignment horizontal="center" wrapText="1"/>
    </xf>
    <xf numFmtId="0" fontId="24" fillId="0" borderId="0" xfId="41" applyNumberFormat="1" applyFont="1" applyFill="1" applyBorder="1" applyAlignment="1" applyProtection="1">
      <alignment horizontal="center"/>
    </xf>
    <xf numFmtId="0" fontId="24" fillId="0" borderId="0" xfId="41" applyNumberFormat="1" applyFont="1" applyFill="1" applyAlignment="1" applyProtection="1">
      <alignment horizontal="center"/>
    </xf>
    <xf numFmtId="0" fontId="24" fillId="0" borderId="0" xfId="41" applyNumberFormat="1" applyFont="1" applyFill="1" applyAlignment="1" applyProtection="1">
      <alignment horizontal="center" wrapText="1"/>
    </xf>
    <xf numFmtId="164" fontId="24" fillId="0" borderId="0" xfId="41" applyNumberFormat="1" applyFont="1" applyFill="1" applyAlignment="1" applyProtection="1">
      <alignment horizontal="center" wrapText="1"/>
    </xf>
    <xf numFmtId="0" fontId="24" fillId="0" borderId="11" xfId="41" applyNumberFormat="1" applyFont="1" applyFill="1" applyBorder="1" applyAlignment="1" applyProtection="1">
      <alignment horizontal="center" wrapText="1"/>
    </xf>
    <xf numFmtId="0" fontId="24" fillId="0" borderId="0" xfId="28" applyNumberFormat="1" applyFont="1" applyFill="1" applyAlignment="1" applyProtection="1">
      <alignment horizontal="center" wrapText="1"/>
    </xf>
    <xf numFmtId="164" fontId="24" fillId="0" borderId="13" xfId="28" applyNumberFormat="1" applyFont="1" applyFill="1" applyBorder="1" applyAlignment="1" applyProtection="1">
      <alignment horizontal="center" wrapText="1"/>
    </xf>
    <xf numFmtId="164" fontId="24" fillId="0" borderId="11" xfId="41" applyNumberFormat="1" applyFont="1" applyFill="1" applyBorder="1" applyAlignment="1" applyProtection="1">
      <alignment horizontal="center" wrapText="1"/>
    </xf>
    <xf numFmtId="0" fontId="24" fillId="0" borderId="0" xfId="28" applyNumberFormat="1" applyFont="1" applyFill="1" applyBorder="1" applyAlignment="1" applyProtection="1">
      <alignment horizontal="center"/>
    </xf>
    <xf numFmtId="164" fontId="24" fillId="0" borderId="0" xfId="28" applyNumberFormat="1" applyFont="1" applyFill="1" applyBorder="1" applyAlignment="1" applyProtection="1">
      <alignment horizontal="center" wrapText="1"/>
    </xf>
    <xf numFmtId="164" fontId="24" fillId="0" borderId="13" xfId="110" applyNumberFormat="1" applyFont="1" applyFill="1" applyBorder="1" applyAlignment="1" applyProtection="1">
      <alignment horizontal="center" wrapText="1"/>
    </xf>
    <xf numFmtId="0" fontId="24" fillId="0" borderId="0" xfId="110" applyNumberFormat="1" applyFont="1" applyFill="1" applyAlignment="1" applyProtection="1">
      <alignment horizontal="center"/>
    </xf>
    <xf numFmtId="164" fontId="24" fillId="0" borderId="0" xfId="110" applyNumberFormat="1" applyFont="1" applyFill="1" applyAlignment="1" applyProtection="1">
      <alignment horizontal="center" wrapText="1"/>
    </xf>
    <xf numFmtId="0" fontId="24" fillId="0" borderId="11" xfId="41" applyFont="1" applyFill="1" applyBorder="1" applyAlignment="1">
      <alignment vertical="top"/>
    </xf>
    <xf numFmtId="192" fontId="23" fillId="0" borderId="11" xfId="41" applyNumberFormat="1" applyFont="1" applyFill="1" applyBorder="1" applyAlignment="1">
      <alignment horizontal="right" vertical="top"/>
    </xf>
    <xf numFmtId="0" fontId="23" fillId="0" borderId="11" xfId="41" applyFont="1" applyFill="1" applyBorder="1" applyAlignment="1">
      <alignment vertical="top" wrapText="1"/>
    </xf>
    <xf numFmtId="0" fontId="24" fillId="0" borderId="10" xfId="41" applyFont="1" applyFill="1" applyBorder="1" applyAlignment="1">
      <alignment vertical="top"/>
    </xf>
    <xf numFmtId="192" fontId="23" fillId="0" borderId="10" xfId="41" applyNumberFormat="1" applyFont="1" applyFill="1" applyBorder="1" applyAlignment="1">
      <alignment horizontal="right" vertical="top"/>
    </xf>
    <xf numFmtId="0" fontId="23" fillId="0" borderId="10" xfId="41" applyFont="1" applyFill="1" applyBorder="1" applyAlignment="1">
      <alignment vertical="top" wrapText="1"/>
    </xf>
    <xf numFmtId="0" fontId="24" fillId="0" borderId="10" xfId="41" applyNumberFormat="1" applyFont="1" applyFill="1" applyBorder="1" applyAlignment="1" applyProtection="1">
      <alignment horizontal="right"/>
    </xf>
    <xf numFmtId="0" fontId="24" fillId="0" borderId="10" xfId="41" applyNumberFormat="1" applyFont="1" applyFill="1" applyBorder="1" applyAlignment="1" applyProtection="1">
      <alignment horizontal="center"/>
    </xf>
    <xf numFmtId="0" fontId="41" fillId="0" borderId="0" xfId="0" applyNumberFormat="1" applyFont="1" applyFill="1" applyBorder="1"/>
    <xf numFmtId="0" fontId="22" fillId="0" borderId="10" xfId="56" applyNumberFormat="1" applyFont="1" applyFill="1" applyBorder="1" applyAlignment="1">
      <alignment horizontal="right" wrapText="1"/>
    </xf>
    <xf numFmtId="0" fontId="22" fillId="0" borderId="10" xfId="56" applyNumberFormat="1" applyFont="1" applyFill="1" applyBorder="1" applyAlignment="1" applyProtection="1">
      <alignment horizontal="right" wrapText="1"/>
    </xf>
    <xf numFmtId="0" fontId="22" fillId="0" borderId="10" xfId="56" applyFont="1" applyFill="1" applyBorder="1" applyAlignment="1">
      <alignment horizontal="left" vertical="top" wrapText="1"/>
    </xf>
    <xf numFmtId="0" fontId="22" fillId="0" borderId="10" xfId="56" applyFont="1" applyFill="1" applyBorder="1" applyAlignment="1">
      <alignment horizontal="right" vertical="top" wrapText="1"/>
    </xf>
    <xf numFmtId="0" fontId="21" fillId="0" borderId="10" xfId="56" applyFont="1" applyFill="1" applyBorder="1" applyAlignment="1" applyProtection="1">
      <alignment horizontal="left" vertical="top" wrapText="1"/>
    </xf>
    <xf numFmtId="0" fontId="22" fillId="0" borderId="13" xfId="56" applyNumberFormat="1" applyFont="1" applyFill="1" applyBorder="1" applyAlignment="1">
      <alignment horizontal="right"/>
    </xf>
    <xf numFmtId="0" fontId="22" fillId="0" borderId="0" xfId="56" applyNumberFormat="1" applyFont="1" applyFill="1" applyBorder="1"/>
    <xf numFmtId="179" fontId="21" fillId="0" borderId="10" xfId="56" applyNumberFormat="1" applyFont="1" applyFill="1" applyBorder="1" applyAlignment="1">
      <alignment horizontal="right" vertical="top" wrapText="1"/>
    </xf>
    <xf numFmtId="172" fontId="22" fillId="0" borderId="10" xfId="56" applyNumberFormat="1" applyFont="1" applyFill="1" applyBorder="1" applyAlignment="1">
      <alignment horizontal="right" vertical="top" wrapText="1"/>
    </xf>
    <xf numFmtId="0" fontId="22" fillId="0" borderId="10" xfId="56" applyFont="1" applyFill="1" applyBorder="1" applyAlignment="1" applyProtection="1">
      <alignment horizontal="left" vertical="top" wrapText="1"/>
    </xf>
    <xf numFmtId="49" fontId="22" fillId="0" borderId="10" xfId="56" applyNumberFormat="1" applyFont="1" applyFill="1" applyBorder="1" applyAlignment="1">
      <alignment horizontal="right" vertical="top" wrapText="1"/>
    </xf>
    <xf numFmtId="184" fontId="22" fillId="0" borderId="10" xfId="56" applyNumberFormat="1" applyFont="1" applyFill="1" applyBorder="1" applyAlignment="1">
      <alignment horizontal="right" vertical="top" wrapText="1"/>
    </xf>
    <xf numFmtId="0" fontId="22" fillId="0" borderId="11" xfId="102" applyFont="1" applyFill="1" applyBorder="1" applyAlignment="1">
      <alignment horizontal="left" vertical="top" wrapText="1"/>
    </xf>
    <xf numFmtId="182" fontId="21" fillId="0" borderId="11" xfId="56" applyNumberFormat="1" applyFont="1" applyFill="1" applyBorder="1" applyAlignment="1">
      <alignment horizontal="right" vertical="top" wrapText="1"/>
    </xf>
    <xf numFmtId="0" fontId="21" fillId="0" borderId="11" xfId="102" applyFont="1" applyFill="1" applyBorder="1" applyAlignment="1" applyProtection="1">
      <alignment horizontal="left" vertical="top" wrapText="1"/>
    </xf>
    <xf numFmtId="0" fontId="22" fillId="0" borderId="10" xfId="102" applyFont="1" applyFill="1" applyBorder="1" applyAlignment="1">
      <alignment horizontal="left" vertical="top" wrapText="1"/>
    </xf>
    <xf numFmtId="168" fontId="22" fillId="0" borderId="10" xfId="102" applyNumberFormat="1" applyFont="1" applyFill="1" applyBorder="1" applyAlignment="1">
      <alignment horizontal="right" vertical="top" wrapText="1"/>
    </xf>
    <xf numFmtId="0" fontId="22" fillId="0" borderId="10" xfId="102" applyFont="1" applyFill="1" applyBorder="1" applyAlignment="1" applyProtection="1">
      <alignment horizontal="left" vertical="top" wrapText="1"/>
    </xf>
    <xf numFmtId="164" fontId="21" fillId="0" borderId="0" xfId="28" applyFont="1" applyFill="1" applyBorder="1" applyAlignment="1">
      <alignment horizontal="center" wrapText="1"/>
    </xf>
    <xf numFmtId="0" fontId="22" fillId="0" borderId="10" xfId="60" applyNumberFormat="1" applyFont="1" applyFill="1" applyBorder="1" applyAlignment="1">
      <alignment vertical="top" wrapText="1"/>
    </xf>
    <xf numFmtId="0" fontId="22" fillId="0" borderId="10" xfId="60" applyNumberFormat="1" applyFont="1" applyFill="1" applyBorder="1" applyAlignment="1">
      <alignment horizontal="right" wrapText="1"/>
    </xf>
    <xf numFmtId="0" fontId="22" fillId="0" borderId="10" xfId="60" applyFont="1" applyFill="1" applyBorder="1" applyAlignment="1">
      <alignment horizontal="right" vertical="top" wrapText="1"/>
    </xf>
    <xf numFmtId="164" fontId="22" fillId="0" borderId="10" xfId="28" applyNumberFormat="1" applyFont="1" applyFill="1" applyBorder="1" applyAlignment="1" applyProtection="1">
      <alignment horizontal="center" wrapText="1"/>
    </xf>
    <xf numFmtId="168" fontId="22" fillId="0" borderId="10" xfId="60" applyNumberFormat="1" applyFont="1" applyFill="1" applyBorder="1" applyAlignment="1">
      <alignment horizontal="right" vertical="top" wrapText="1"/>
    </xf>
    <xf numFmtId="164" fontId="22" fillId="0" borderId="0" xfId="28" applyFont="1" applyFill="1" applyBorder="1" applyAlignment="1" applyProtection="1">
      <alignment wrapText="1"/>
    </xf>
    <xf numFmtId="164" fontId="21" fillId="0" borderId="0" xfId="28" applyNumberFormat="1" applyFont="1" applyFill="1" applyBorder="1" applyAlignment="1">
      <alignment horizontal="center" wrapText="1"/>
    </xf>
    <xf numFmtId="164" fontId="22" fillId="0" borderId="0" xfId="0" applyNumberFormat="1" applyFont="1" applyBorder="1" applyAlignment="1">
      <alignment horizontal="center" wrapText="1"/>
    </xf>
    <xf numFmtId="164" fontId="21" fillId="0" borderId="0" xfId="0" applyNumberFormat="1" applyFont="1" applyBorder="1" applyAlignment="1">
      <alignment horizontal="center" wrapText="1"/>
    </xf>
    <xf numFmtId="164" fontId="21" fillId="0" borderId="0" xfId="28" applyNumberFormat="1" applyFont="1" applyBorder="1" applyAlignment="1">
      <alignment horizontal="center" wrapText="1"/>
    </xf>
    <xf numFmtId="164" fontId="22" fillId="0" borderId="13" xfId="0" applyNumberFormat="1" applyFont="1" applyBorder="1" applyAlignment="1">
      <alignment horizontal="center" wrapText="1"/>
    </xf>
    <xf numFmtId="164" fontId="22" fillId="0" borderId="10" xfId="28" applyNumberFormat="1" applyFont="1" applyFill="1" applyBorder="1" applyAlignment="1">
      <alignment horizontal="center" wrapText="1"/>
    </xf>
    <xf numFmtId="0" fontId="22" fillId="0" borderId="10" xfId="62" applyFont="1" applyFill="1" applyBorder="1" applyAlignment="1">
      <alignment vertical="top" wrapText="1"/>
    </xf>
    <xf numFmtId="168" fontId="22" fillId="0" borderId="10" xfId="62" applyNumberFormat="1" applyFont="1" applyFill="1" applyBorder="1" applyAlignment="1">
      <alignment horizontal="right" vertical="top" wrapText="1"/>
    </xf>
    <xf numFmtId="0" fontId="22" fillId="0" borderId="10" xfId="62" applyFont="1" applyFill="1" applyBorder="1" applyAlignment="1" applyProtection="1">
      <alignment horizontal="left" vertical="top" wrapText="1"/>
    </xf>
    <xf numFmtId="0" fontId="22" fillId="0" borderId="13" xfId="62" applyFont="1" applyFill="1" applyBorder="1" applyAlignment="1" applyProtection="1">
      <alignment vertical="top" wrapText="1"/>
    </xf>
    <xf numFmtId="0" fontId="21" fillId="0" borderId="13" xfId="62" applyFont="1" applyFill="1" applyBorder="1" applyAlignment="1">
      <alignment horizontal="right" vertical="top" wrapText="1"/>
    </xf>
    <xf numFmtId="164" fontId="22" fillId="0" borderId="13" xfId="41" applyNumberFormat="1" applyFont="1" applyFill="1" applyBorder="1" applyAlignment="1" applyProtection="1">
      <alignment horizontal="center" wrapText="1"/>
    </xf>
    <xf numFmtId="164" fontId="22" fillId="0" borderId="0" xfId="41" applyNumberFormat="1" applyFont="1" applyFill="1" applyAlignment="1" applyProtection="1">
      <alignment horizontal="center" wrapText="1"/>
    </xf>
    <xf numFmtId="164" fontId="23" fillId="0" borderId="0" xfId="28" applyFont="1" applyFill="1" applyBorder="1" applyAlignment="1">
      <alignment horizontal="center" wrapText="1"/>
    </xf>
    <xf numFmtId="164" fontId="23" fillId="0" borderId="0" xfId="28" applyFont="1" applyFill="1" applyBorder="1" applyAlignment="1">
      <alignment horizontal="right"/>
    </xf>
    <xf numFmtId="164" fontId="24" fillId="0" borderId="13" xfId="28" applyFont="1" applyFill="1" applyBorder="1" applyAlignment="1">
      <alignment horizontal="center" wrapText="1"/>
    </xf>
    <xf numFmtId="164" fontId="22" fillId="0" borderId="0" xfId="46" applyNumberFormat="1" applyFont="1" applyFill="1" applyAlignment="1" applyProtection="1">
      <alignment horizontal="center" wrapText="1"/>
    </xf>
    <xf numFmtId="164" fontId="22" fillId="0" borderId="13" xfId="46" applyNumberFormat="1" applyFont="1" applyFill="1" applyBorder="1" applyAlignment="1" applyProtection="1">
      <alignment horizontal="center" wrapText="1"/>
    </xf>
    <xf numFmtId="197" fontId="22" fillId="0" borderId="10" xfId="60" applyNumberFormat="1" applyFont="1" applyFill="1" applyBorder="1" applyAlignment="1">
      <alignment horizontal="right" vertical="top" wrapText="1"/>
    </xf>
    <xf numFmtId="0" fontId="24" fillId="0" borderId="0" xfId="0" applyFont="1" applyBorder="1" applyAlignment="1">
      <alignment horizontal="center"/>
    </xf>
    <xf numFmtId="164" fontId="23" fillId="0" borderId="0" xfId="28" applyFont="1" applyBorder="1" applyAlignment="1">
      <alignment horizontal="center"/>
    </xf>
    <xf numFmtId="0" fontId="23" fillId="0" borderId="0" xfId="28" applyNumberFormat="1" applyFont="1" applyBorder="1" applyAlignment="1">
      <alignment horizontal="right"/>
    </xf>
    <xf numFmtId="0" fontId="24" fillId="0" borderId="13" xfId="0" applyFont="1" applyBorder="1" applyAlignment="1">
      <alignment horizontal="center"/>
    </xf>
    <xf numFmtId="0" fontId="24" fillId="0" borderId="13" xfId="0" applyFont="1" applyBorder="1" applyAlignment="1">
      <alignment horizontal="right"/>
    </xf>
    <xf numFmtId="164" fontId="24" fillId="0" borderId="13" xfId="28" applyFont="1" applyBorder="1" applyAlignment="1">
      <alignment horizontal="center"/>
    </xf>
    <xf numFmtId="188" fontId="21" fillId="0" borderId="10" xfId="41" applyNumberFormat="1" applyFont="1" applyFill="1" applyBorder="1" applyAlignment="1">
      <alignment vertical="top" wrapText="1"/>
    </xf>
    <xf numFmtId="0" fontId="21" fillId="0" borderId="0" xfId="41" applyFont="1" applyFill="1" applyBorder="1" applyAlignment="1">
      <alignment horizontal="left" vertical="top" wrapText="1"/>
    </xf>
    <xf numFmtId="164" fontId="22" fillId="0" borderId="0" xfId="28" applyFont="1" applyBorder="1" applyAlignment="1">
      <alignment horizontal="center" wrapText="1"/>
    </xf>
    <xf numFmtId="164" fontId="21" fillId="0" borderId="0" xfId="28" applyFont="1" applyBorder="1" applyAlignment="1">
      <alignment horizontal="center" wrapText="1"/>
    </xf>
    <xf numFmtId="164" fontId="22" fillId="0" borderId="13" xfId="28" applyFont="1" applyBorder="1" applyAlignment="1">
      <alignment horizontal="center" wrapText="1"/>
    </xf>
    <xf numFmtId="164" fontId="22" fillId="0" borderId="0" xfId="41" applyNumberFormat="1" applyFont="1" applyFill="1" applyAlignment="1">
      <alignment horizontal="center" wrapText="1"/>
    </xf>
    <xf numFmtId="164" fontId="22" fillId="0" borderId="13" xfId="41" applyNumberFormat="1" applyFont="1" applyFill="1" applyBorder="1" applyAlignment="1">
      <alignment horizontal="center" wrapText="1"/>
    </xf>
    <xf numFmtId="164" fontId="22" fillId="0" borderId="11" xfId="41" applyNumberFormat="1" applyFont="1" applyFill="1" applyBorder="1" applyAlignment="1" applyProtection="1">
      <alignment horizontal="center" wrapText="1"/>
    </xf>
    <xf numFmtId="164" fontId="21" fillId="0" borderId="0" xfId="0" applyNumberFormat="1" applyFont="1" applyFill="1" applyBorder="1" applyAlignment="1">
      <alignment horizontal="right"/>
    </xf>
    <xf numFmtId="0" fontId="22" fillId="0" borderId="11" xfId="42" applyFont="1" applyFill="1" applyBorder="1" applyAlignment="1">
      <alignment horizontal="left"/>
    </xf>
    <xf numFmtId="189" fontId="21" fillId="0" borderId="10" xfId="42" applyNumberFormat="1" applyFont="1" applyFill="1" applyBorder="1"/>
    <xf numFmtId="0" fontId="21" fillId="0" borderId="10" xfId="42" applyFont="1" applyFill="1" applyBorder="1" applyAlignment="1" applyProtection="1">
      <alignment horizontal="left"/>
    </xf>
    <xf numFmtId="0" fontId="22" fillId="0" borderId="11" xfId="42" applyNumberFormat="1" applyFont="1" applyFill="1" applyBorder="1" applyAlignment="1">
      <alignment horizontal="left" vertical="top" wrapText="1"/>
    </xf>
    <xf numFmtId="0" fontId="22" fillId="0" borderId="11" xfId="42" applyNumberFormat="1" applyFont="1" applyFill="1" applyBorder="1" applyAlignment="1">
      <alignment horizontal="right" vertical="top" wrapText="1"/>
    </xf>
    <xf numFmtId="0" fontId="22" fillId="0" borderId="11" xfId="42" applyNumberFormat="1" applyFont="1" applyFill="1" applyBorder="1" applyAlignment="1" applyProtection="1">
      <alignment horizontal="left" vertical="top" wrapText="1"/>
    </xf>
    <xf numFmtId="0" fontId="22" fillId="0" borderId="10" xfId="42" applyNumberFormat="1" applyFont="1" applyFill="1" applyBorder="1" applyAlignment="1">
      <alignment horizontal="right" vertical="top" wrapText="1"/>
    </xf>
    <xf numFmtId="0" fontId="22" fillId="0" borderId="10" xfId="42" applyNumberFormat="1" applyFont="1" applyFill="1" applyBorder="1" applyAlignment="1" applyProtection="1">
      <alignment horizontal="left" vertical="top" wrapText="1"/>
    </xf>
    <xf numFmtId="0" fontId="22" fillId="0" borderId="10" xfId="42" applyNumberFormat="1" applyFont="1" applyFill="1" applyBorder="1" applyAlignment="1" applyProtection="1">
      <alignment horizontal="right"/>
    </xf>
    <xf numFmtId="166" fontId="22" fillId="0" borderId="11" xfId="112" applyFont="1" applyFill="1" applyBorder="1" applyAlignment="1">
      <alignment horizontal="left" vertical="top" wrapText="1"/>
    </xf>
    <xf numFmtId="172" fontId="22" fillId="0" borderId="11" xfId="112" applyNumberFormat="1" applyFont="1" applyFill="1" applyBorder="1" applyAlignment="1">
      <alignment horizontal="right" vertical="top" wrapText="1"/>
    </xf>
    <xf numFmtId="166" fontId="22" fillId="0" borderId="11" xfId="112" applyNumberFormat="1" applyFont="1" applyFill="1" applyBorder="1" applyAlignment="1" applyProtection="1">
      <alignment horizontal="left" vertical="top" wrapText="1"/>
    </xf>
    <xf numFmtId="166" fontId="22" fillId="0" borderId="10" xfId="112" applyFont="1" applyFill="1" applyBorder="1" applyAlignment="1">
      <alignment horizontal="left" vertical="top" wrapText="1"/>
    </xf>
    <xf numFmtId="172" fontId="22" fillId="0" borderId="10" xfId="112" applyNumberFormat="1" applyFont="1" applyFill="1" applyBorder="1" applyAlignment="1">
      <alignment horizontal="right" vertical="top" wrapText="1"/>
    </xf>
    <xf numFmtId="166" fontId="22" fillId="0" borderId="10" xfId="112" applyNumberFormat="1" applyFont="1" applyFill="1" applyBorder="1" applyAlignment="1" applyProtection="1">
      <alignment horizontal="left" vertical="top" wrapText="1"/>
    </xf>
    <xf numFmtId="0" fontId="22" fillId="0" borderId="10" xfId="112" applyNumberFormat="1" applyFont="1" applyFill="1" applyBorder="1" applyAlignment="1" applyProtection="1">
      <alignment horizontal="right" wrapText="1"/>
    </xf>
    <xf numFmtId="172" fontId="38" fillId="0" borderId="0" xfId="60" applyNumberFormat="1" applyFont="1" applyFill="1" applyBorder="1" applyAlignment="1">
      <alignment horizontal="right" vertical="top" wrapText="1"/>
    </xf>
    <xf numFmtId="188" fontId="21" fillId="0" borderId="11" xfId="60" applyNumberFormat="1" applyFont="1" applyFill="1" applyBorder="1" applyAlignment="1">
      <alignment horizontal="right" vertical="top" wrapText="1"/>
    </xf>
    <xf numFmtId="180" fontId="21" fillId="0" borderId="11" xfId="60" applyNumberFormat="1" applyFont="1" applyFill="1" applyBorder="1" applyAlignment="1">
      <alignment horizontal="right" vertical="top" wrapText="1"/>
    </xf>
    <xf numFmtId="169" fontId="22" fillId="0" borderId="10" xfId="60" applyNumberFormat="1" applyFont="1" applyFill="1" applyBorder="1" applyAlignment="1">
      <alignment horizontal="right" vertical="top" wrapText="1"/>
    </xf>
    <xf numFmtId="172" fontId="22" fillId="0" borderId="11" xfId="53" applyNumberFormat="1" applyFont="1" applyFill="1" applyBorder="1" applyAlignment="1">
      <alignment horizontal="right" vertical="top" wrapText="1"/>
    </xf>
    <xf numFmtId="0" fontId="22" fillId="0" borderId="10" xfId="53" applyFont="1" applyFill="1" applyBorder="1" applyAlignment="1">
      <alignment horizontal="left" vertical="top" wrapText="1"/>
    </xf>
    <xf numFmtId="49" fontId="22" fillId="0" borderId="10" xfId="53" applyNumberFormat="1" applyFont="1" applyFill="1" applyBorder="1" applyAlignment="1">
      <alignment horizontal="right" vertical="top" wrapText="1"/>
    </xf>
    <xf numFmtId="0" fontId="22" fillId="0" borderId="10" xfId="53" applyFont="1" applyFill="1" applyBorder="1" applyAlignment="1" applyProtection="1">
      <alignment horizontal="left" vertical="top" wrapText="1"/>
    </xf>
    <xf numFmtId="164" fontId="24" fillId="0" borderId="0" xfId="28" applyFont="1" applyFill="1" applyBorder="1" applyAlignment="1">
      <alignment horizontal="right"/>
    </xf>
    <xf numFmtId="0" fontId="23" fillId="0" borderId="0" xfId="0" applyFont="1" applyFill="1" applyBorder="1" applyAlignment="1">
      <alignment horizontal="center"/>
    </xf>
    <xf numFmtId="164" fontId="24" fillId="0" borderId="13" xfId="28" applyFont="1" applyFill="1" applyBorder="1" applyAlignment="1">
      <alignment horizontal="right"/>
    </xf>
    <xf numFmtId="164" fontId="22" fillId="0" borderId="10" xfId="42" applyNumberFormat="1" applyFont="1" applyFill="1" applyBorder="1" applyAlignment="1" applyProtection="1">
      <alignment horizontal="center" wrapText="1"/>
    </xf>
    <xf numFmtId="0" fontId="22" fillId="0" borderId="10" xfId="42" applyFont="1" applyFill="1" applyBorder="1" applyAlignment="1">
      <alignment horizontal="left" vertical="top" wrapText="1"/>
    </xf>
    <xf numFmtId="0" fontId="21" fillId="0" borderId="10" xfId="42" applyFont="1" applyFill="1" applyBorder="1" applyAlignment="1" applyProtection="1">
      <alignment horizontal="left" vertical="top" wrapText="1"/>
    </xf>
    <xf numFmtId="164" fontId="22" fillId="0" borderId="10" xfId="42" applyNumberFormat="1" applyFont="1" applyFill="1" applyBorder="1" applyAlignment="1">
      <alignment horizontal="center" wrapText="1"/>
    </xf>
    <xf numFmtId="164" fontId="22" fillId="0" borderId="11" xfId="42" applyNumberFormat="1" applyFont="1" applyFill="1" applyBorder="1" applyAlignment="1">
      <alignment horizontal="center" wrapText="1"/>
    </xf>
    <xf numFmtId="168" fontId="38" fillId="0" borderId="0" xfId="42" applyNumberFormat="1" applyFont="1" applyFill="1" applyBorder="1" applyAlignment="1">
      <alignment horizontal="right" vertical="top" wrapText="1"/>
    </xf>
    <xf numFmtId="0" fontId="21" fillId="0" borderId="0" xfId="42" applyFont="1" applyFill="1" applyBorder="1" applyAlignment="1">
      <alignment vertical="top" wrapText="1"/>
    </xf>
    <xf numFmtId="0" fontId="22" fillId="0" borderId="0" xfId="42" applyFont="1" applyFill="1" applyBorder="1" applyAlignment="1">
      <alignment vertical="justify"/>
    </xf>
    <xf numFmtId="180" fontId="21" fillId="0" borderId="10" xfId="101" applyNumberFormat="1" applyFont="1" applyFill="1" applyBorder="1" applyAlignment="1">
      <alignment horizontal="right" vertical="top" wrapText="1"/>
    </xf>
    <xf numFmtId="172" fontId="22" fillId="0" borderId="10" xfId="42" applyNumberFormat="1" applyFont="1" applyFill="1" applyBorder="1" applyAlignment="1">
      <alignment horizontal="right" vertical="top" wrapText="1"/>
    </xf>
    <xf numFmtId="0" fontId="22" fillId="0" borderId="10" xfId="42" applyFont="1" applyFill="1" applyBorder="1" applyAlignment="1" applyProtection="1">
      <alignment horizontal="left" vertical="top" wrapText="1"/>
    </xf>
    <xf numFmtId="0" fontId="22" fillId="0" borderId="10" xfId="42" applyFont="1" applyFill="1" applyBorder="1" applyAlignment="1">
      <alignment vertical="top" wrapText="1"/>
    </xf>
    <xf numFmtId="49" fontId="22" fillId="0" borderId="11" xfId="42" applyNumberFormat="1" applyFont="1" applyFill="1" applyBorder="1" applyAlignment="1">
      <alignment horizontal="right" vertical="top" wrapText="1"/>
    </xf>
    <xf numFmtId="0" fontId="21" fillId="0" borderId="10" xfId="42" applyFont="1" applyFill="1" applyBorder="1" applyAlignment="1">
      <alignment vertical="top" wrapText="1"/>
    </xf>
    <xf numFmtId="164" fontId="22" fillId="0" borderId="0" xfId="60" applyNumberFormat="1" applyFont="1" applyFill="1" applyBorder="1" applyAlignment="1">
      <alignment horizontal="center"/>
    </xf>
    <xf numFmtId="0" fontId="22" fillId="0" borderId="11" xfId="60" applyFont="1" applyFill="1" applyBorder="1" applyAlignment="1">
      <alignment horizontal="right" vertical="top" wrapText="1"/>
    </xf>
    <xf numFmtId="180" fontId="21" fillId="0" borderId="11" xfId="101" applyNumberFormat="1" applyFont="1" applyFill="1" applyBorder="1" applyAlignment="1">
      <alignment horizontal="right" vertical="top" wrapText="1"/>
    </xf>
    <xf numFmtId="0" fontId="22" fillId="0" borderId="10" xfId="60" applyNumberFormat="1" applyFont="1" applyFill="1" applyBorder="1"/>
    <xf numFmtId="171" fontId="22" fillId="0" borderId="11" xfId="60" applyNumberFormat="1" applyFont="1" applyFill="1" applyBorder="1" applyAlignment="1">
      <alignment horizontal="right" vertical="top" wrapText="1"/>
    </xf>
    <xf numFmtId="171" fontId="22" fillId="0" borderId="10" xfId="60" applyNumberFormat="1" applyFont="1" applyFill="1" applyBorder="1" applyAlignment="1">
      <alignment horizontal="right" vertical="top" wrapText="1"/>
    </xf>
    <xf numFmtId="0" fontId="22" fillId="0" borderId="10" xfId="61" applyFont="1" applyFill="1" applyBorder="1" applyAlignment="1">
      <alignment horizontal="left" vertical="top" wrapText="1"/>
    </xf>
    <xf numFmtId="0" fontId="22" fillId="0" borderId="10" xfId="61" applyFont="1" applyFill="1" applyBorder="1" applyAlignment="1">
      <alignment horizontal="right" vertical="top" wrapText="1"/>
    </xf>
    <xf numFmtId="164" fontId="22" fillId="0" borderId="0" xfId="61" applyNumberFormat="1" applyFont="1" applyFill="1" applyBorder="1" applyAlignment="1">
      <alignment horizontal="center" wrapText="1"/>
    </xf>
    <xf numFmtId="0" fontId="28" fillId="0" borderId="0" xfId="61" applyFont="1" applyFill="1" applyBorder="1" applyAlignment="1" applyProtection="1">
      <alignment horizontal="center" vertical="top" wrapText="1"/>
    </xf>
    <xf numFmtId="168" fontId="22" fillId="0" borderId="10" xfId="61" applyNumberFormat="1" applyFont="1" applyFill="1" applyBorder="1" applyAlignment="1">
      <alignment horizontal="right" vertical="top" wrapText="1"/>
    </xf>
    <xf numFmtId="0" fontId="22" fillId="0" borderId="10" xfId="61" applyFont="1" applyFill="1" applyBorder="1" applyAlignment="1" applyProtection="1">
      <alignment horizontal="left" vertical="top" wrapText="1"/>
    </xf>
    <xf numFmtId="172" fontId="22" fillId="0" borderId="11" xfId="61" applyNumberFormat="1" applyFont="1" applyFill="1" applyBorder="1" applyAlignment="1">
      <alignment horizontal="right" vertical="top" wrapText="1"/>
    </xf>
    <xf numFmtId="172" fontId="22" fillId="0" borderId="10" xfId="61" applyNumberFormat="1" applyFont="1" applyFill="1" applyBorder="1" applyAlignment="1">
      <alignment horizontal="right" vertical="top" wrapText="1"/>
    </xf>
    <xf numFmtId="0" fontId="21" fillId="0" borderId="11" xfId="61" applyFont="1" applyFill="1" applyBorder="1" applyAlignment="1">
      <alignment horizontal="right" vertical="top" wrapText="1"/>
    </xf>
    <xf numFmtId="0" fontId="22" fillId="0" borderId="33" xfId="93" applyFont="1" applyFill="1" applyBorder="1" applyAlignment="1" applyProtection="1">
      <alignment horizontal="left" vertical="top" wrapText="1"/>
    </xf>
    <xf numFmtId="0" fontId="22" fillId="0" borderId="33" xfId="93" applyFont="1" applyFill="1" applyBorder="1" applyAlignment="1" applyProtection="1">
      <alignment horizontal="right" vertical="top" wrapText="1"/>
    </xf>
    <xf numFmtId="0" fontId="22" fillId="0" borderId="33" xfId="78" applyFont="1" applyFill="1" applyBorder="1" applyProtection="1"/>
    <xf numFmtId="0" fontId="22" fillId="0" borderId="33" xfId="78" applyNumberFormat="1" applyFont="1" applyFill="1" applyBorder="1" applyAlignment="1" applyProtection="1">
      <alignment horizontal="right"/>
    </xf>
    <xf numFmtId="164" fontId="22" fillId="0" borderId="0" xfId="64" applyNumberFormat="1" applyFont="1" applyFill="1" applyBorder="1" applyAlignment="1" applyProtection="1">
      <alignment wrapText="1"/>
    </xf>
    <xf numFmtId="164" fontId="22" fillId="0" borderId="13" xfId="64" applyNumberFormat="1" applyFont="1" applyFill="1" applyBorder="1" applyAlignment="1" applyProtection="1">
      <alignment wrapText="1"/>
    </xf>
    <xf numFmtId="164" fontId="22" fillId="0" borderId="11" xfId="64" applyNumberFormat="1" applyFont="1" applyFill="1" applyBorder="1" applyAlignment="1" applyProtection="1">
      <alignment wrapText="1"/>
    </xf>
    <xf numFmtId="164" fontId="22" fillId="0" borderId="0" xfId="106" applyNumberFormat="1" applyFont="1" applyFill="1" applyBorder="1" applyAlignment="1" applyProtection="1">
      <alignment wrapText="1"/>
    </xf>
    <xf numFmtId="164" fontId="22" fillId="0" borderId="13" xfId="106" applyNumberFormat="1" applyFont="1" applyFill="1" applyBorder="1" applyAlignment="1" applyProtection="1">
      <alignment wrapText="1"/>
    </xf>
    <xf numFmtId="164" fontId="22" fillId="0" borderId="11" xfId="64" applyNumberFormat="1" applyFont="1" applyFill="1" applyBorder="1" applyAlignment="1">
      <alignment wrapText="1"/>
    </xf>
    <xf numFmtId="0" fontId="22" fillId="0" borderId="11" xfId="64" applyFont="1" applyFill="1" applyBorder="1" applyAlignment="1" applyProtection="1">
      <alignment horizontal="left" vertical="top" wrapText="1"/>
    </xf>
    <xf numFmtId="0" fontId="22" fillId="0" borderId="10" xfId="64" applyFont="1" applyFill="1" applyBorder="1" applyAlignment="1">
      <alignment horizontal="left" vertical="top" wrapText="1"/>
    </xf>
    <xf numFmtId="0" fontId="22" fillId="0" borderId="10" xfId="64" applyFont="1" applyFill="1" applyBorder="1" applyAlignment="1" applyProtection="1">
      <alignment horizontal="left" vertical="top" wrapText="1"/>
    </xf>
    <xf numFmtId="164" fontId="22" fillId="0" borderId="0" xfId="28" applyNumberFormat="1" applyFont="1" applyFill="1" applyBorder="1" applyAlignment="1">
      <alignment wrapText="1"/>
    </xf>
    <xf numFmtId="193" fontId="22" fillId="0" borderId="11" xfId="64" applyNumberFormat="1" applyFont="1" applyFill="1" applyBorder="1" applyAlignment="1">
      <alignment horizontal="right" vertical="top" wrapText="1"/>
    </xf>
    <xf numFmtId="193" fontId="22" fillId="0" borderId="10" xfId="64" applyNumberFormat="1" applyFont="1" applyFill="1" applyBorder="1" applyAlignment="1">
      <alignment horizontal="right" vertical="top" wrapText="1"/>
    </xf>
    <xf numFmtId="0" fontId="22" fillId="0" borderId="33" xfId="95" applyFont="1" applyFill="1" applyBorder="1" applyAlignment="1" applyProtection="1">
      <alignment vertical="top" wrapText="1"/>
    </xf>
    <xf numFmtId="0" fontId="22" fillId="0" borderId="33" xfId="95" applyFont="1" applyFill="1" applyBorder="1" applyAlignment="1" applyProtection="1">
      <alignment horizontal="right" vertical="top" wrapText="1"/>
    </xf>
    <xf numFmtId="0" fontId="22" fillId="0" borderId="33" xfId="80" applyFont="1" applyFill="1" applyBorder="1" applyProtection="1"/>
    <xf numFmtId="0" fontId="22" fillId="0" borderId="33" xfId="80" applyNumberFormat="1" applyFont="1" applyFill="1" applyBorder="1" applyAlignment="1" applyProtection="1">
      <alignment horizontal="right"/>
    </xf>
    <xf numFmtId="0" fontId="22" fillId="0" borderId="10" xfId="47" applyNumberFormat="1" applyFont="1" applyFill="1" applyBorder="1" applyAlignment="1">
      <alignment horizontal="right" wrapText="1"/>
    </xf>
    <xf numFmtId="0" fontId="22" fillId="0" borderId="11" xfId="47" applyNumberFormat="1" applyFont="1" applyFill="1" applyBorder="1" applyAlignment="1">
      <alignment horizontal="right" wrapText="1"/>
    </xf>
    <xf numFmtId="0" fontId="22" fillId="0" borderId="0" xfId="47" applyNumberFormat="1" applyFont="1" applyFill="1" applyBorder="1"/>
    <xf numFmtId="0" fontId="22" fillId="0" borderId="0" xfId="47" applyNumberFormat="1" applyFont="1" applyFill="1" applyBorder="1" applyAlignment="1">
      <alignment wrapText="1"/>
    </xf>
    <xf numFmtId="164" fontId="22" fillId="0" borderId="0" xfId="107" applyNumberFormat="1" applyFont="1" applyFill="1" applyBorder="1" applyAlignment="1">
      <alignment horizontal="right" wrapText="1"/>
    </xf>
    <xf numFmtId="164" fontId="22" fillId="0" borderId="0" xfId="107" applyNumberFormat="1" applyFont="1" applyFill="1" applyBorder="1" applyAlignment="1" applyProtection="1">
      <alignment horizontal="center" wrapText="1"/>
    </xf>
    <xf numFmtId="180" fontId="21" fillId="0" borderId="11" xfId="47" applyNumberFormat="1" applyFont="1" applyFill="1" applyBorder="1" applyAlignment="1">
      <alignment vertical="top" wrapText="1"/>
    </xf>
    <xf numFmtId="0" fontId="22" fillId="0" borderId="10" xfId="47" applyFont="1" applyFill="1" applyBorder="1" applyAlignment="1">
      <alignment vertical="top" wrapText="1"/>
    </xf>
    <xf numFmtId="180" fontId="21" fillId="0" borderId="10" xfId="47" applyNumberFormat="1" applyFont="1" applyFill="1" applyBorder="1" applyAlignment="1">
      <alignment vertical="top" wrapText="1"/>
    </xf>
    <xf numFmtId="0" fontId="21" fillId="0" borderId="10" xfId="47" applyFont="1" applyFill="1" applyBorder="1" applyAlignment="1" applyProtection="1">
      <alignment horizontal="left" vertical="top" wrapText="1"/>
    </xf>
    <xf numFmtId="0" fontId="22" fillId="0" borderId="11" xfId="107" applyFont="1" applyFill="1" applyBorder="1" applyAlignment="1">
      <alignment vertical="top" wrapText="1"/>
    </xf>
    <xf numFmtId="168" fontId="22" fillId="0" borderId="11" xfId="47" applyNumberFormat="1" applyFont="1" applyFill="1" applyBorder="1" applyAlignment="1">
      <alignment vertical="top" wrapText="1"/>
    </xf>
    <xf numFmtId="0" fontId="22" fillId="0" borderId="11" xfId="47" applyFont="1" applyFill="1" applyBorder="1" applyAlignment="1" applyProtection="1">
      <alignment horizontal="left" vertical="top" wrapText="1"/>
    </xf>
    <xf numFmtId="0" fontId="22" fillId="0" borderId="10" xfId="107" applyFont="1" applyFill="1" applyBorder="1" applyAlignment="1">
      <alignment vertical="top" wrapText="1"/>
    </xf>
    <xf numFmtId="49" fontId="22" fillId="0" borderId="10" xfId="107" applyNumberFormat="1" applyFont="1" applyFill="1" applyBorder="1" applyAlignment="1">
      <alignment horizontal="right" vertical="top" wrapText="1"/>
    </xf>
    <xf numFmtId="0" fontId="22" fillId="0" borderId="10" xfId="47" applyFont="1" applyFill="1" applyBorder="1" applyAlignment="1" applyProtection="1">
      <alignment horizontal="left" vertical="top" wrapText="1"/>
    </xf>
    <xf numFmtId="164" fontId="22" fillId="0" borderId="10" xfId="47" applyNumberFormat="1" applyFont="1" applyFill="1" applyBorder="1" applyAlignment="1">
      <alignment horizontal="center" wrapText="1"/>
    </xf>
    <xf numFmtId="164" fontId="22" fillId="0" borderId="0" xfId="47" applyNumberFormat="1" applyFont="1" applyFill="1" applyBorder="1" applyAlignment="1">
      <alignment horizontal="center" wrapText="1"/>
    </xf>
    <xf numFmtId="164" fontId="22" fillId="0" borderId="13" xfId="107" applyNumberFormat="1" applyFont="1" applyFill="1" applyBorder="1" applyAlignment="1" applyProtection="1">
      <alignment horizontal="center" wrapText="1"/>
    </xf>
    <xf numFmtId="0" fontId="22" fillId="0" borderId="0" xfId="0" applyNumberFormat="1" applyFont="1" applyFill="1" applyBorder="1" applyAlignment="1">
      <alignment horizontal="center"/>
    </xf>
    <xf numFmtId="0" fontId="22" fillId="0" borderId="0" xfId="0" applyNumberFormat="1" applyFont="1" applyFill="1" applyAlignment="1">
      <alignment horizontal="center"/>
    </xf>
    <xf numFmtId="0" fontId="21" fillId="0" borderId="14" xfId="0" applyNumberFormat="1" applyFont="1" applyFill="1" applyBorder="1" applyAlignment="1">
      <alignment horizontal="center"/>
    </xf>
    <xf numFmtId="164" fontId="41" fillId="0" borderId="0" xfId="0" applyNumberFormat="1" applyFont="1" applyFill="1" applyBorder="1" applyAlignment="1">
      <alignment horizontal="center" wrapText="1"/>
    </xf>
    <xf numFmtId="0" fontId="22" fillId="0" borderId="10" xfId="55" applyFont="1" applyFill="1" applyBorder="1" applyAlignment="1">
      <alignment vertical="top" wrapText="1"/>
    </xf>
    <xf numFmtId="164" fontId="22" fillId="0" borderId="13" xfId="55" applyNumberFormat="1" applyFont="1" applyFill="1" applyBorder="1" applyAlignment="1" applyProtection="1">
      <alignment wrapText="1"/>
    </xf>
    <xf numFmtId="164" fontId="22" fillId="0" borderId="13" xfId="108" applyNumberFormat="1" applyFont="1" applyFill="1" applyBorder="1" applyAlignment="1" applyProtection="1">
      <alignment wrapText="1"/>
    </xf>
    <xf numFmtId="164" fontId="22" fillId="0" borderId="0" xfId="55" applyNumberFormat="1" applyFont="1" applyFill="1" applyBorder="1" applyAlignment="1" applyProtection="1">
      <alignment wrapText="1"/>
    </xf>
    <xf numFmtId="164" fontId="22" fillId="0" borderId="0" xfId="111" applyNumberFormat="1" applyFont="1" applyFill="1" applyBorder="1" applyAlignment="1" applyProtection="1">
      <alignment horizontal="center" wrapText="1"/>
    </xf>
    <xf numFmtId="0" fontId="22" fillId="0" borderId="11" xfId="108" applyFont="1" applyFill="1" applyBorder="1" applyAlignment="1">
      <alignment vertical="top" wrapText="1"/>
    </xf>
    <xf numFmtId="168" fontId="22" fillId="0" borderId="11" xfId="65" applyNumberFormat="1" applyFont="1" applyFill="1" applyBorder="1" applyAlignment="1">
      <alignment horizontal="right" vertical="top"/>
    </xf>
    <xf numFmtId="0" fontId="22" fillId="0" borderId="11" xfId="108" applyFont="1" applyFill="1" applyBorder="1" applyAlignment="1" applyProtection="1">
      <alignment horizontal="left" vertical="top" wrapText="1"/>
    </xf>
    <xf numFmtId="164" fontId="22" fillId="0" borderId="11" xfId="55" applyNumberFormat="1" applyFont="1" applyFill="1" applyBorder="1" applyAlignment="1" applyProtection="1">
      <alignment horizontal="right"/>
    </xf>
    <xf numFmtId="0" fontId="22" fillId="0" borderId="10" xfId="108" applyFont="1" applyFill="1" applyBorder="1" applyAlignment="1">
      <alignment vertical="top" wrapText="1"/>
    </xf>
    <xf numFmtId="168" fontId="22" fillId="0" borderId="10" xfId="65" applyNumberFormat="1" applyFont="1" applyFill="1" applyBorder="1" applyAlignment="1">
      <alignment horizontal="right" vertical="top"/>
    </xf>
    <xf numFmtId="0" fontId="22" fillId="0" borderId="10" xfId="108" applyFont="1" applyFill="1" applyBorder="1" applyAlignment="1" applyProtection="1">
      <alignment horizontal="left" vertical="top" wrapText="1"/>
    </xf>
    <xf numFmtId="164" fontId="41" fillId="0" borderId="10" xfId="0" applyNumberFormat="1" applyFont="1" applyFill="1" applyBorder="1" applyAlignment="1">
      <alignment horizontal="center" wrapText="1"/>
    </xf>
    <xf numFmtId="0" fontId="22" fillId="0" borderId="10" xfId="55" applyNumberFormat="1" applyFont="1" applyFill="1" applyBorder="1" applyAlignment="1" applyProtection="1">
      <alignment horizontal="right"/>
    </xf>
    <xf numFmtId="170" fontId="22" fillId="0" borderId="11" xfId="108" applyNumberFormat="1" applyFont="1" applyFill="1" applyBorder="1" applyAlignment="1">
      <alignment vertical="top" wrapText="1"/>
    </xf>
    <xf numFmtId="180" fontId="21" fillId="0" borderId="11" xfId="55" applyNumberFormat="1" applyFont="1" applyFill="1" applyBorder="1" applyAlignment="1">
      <alignment vertical="top" wrapText="1"/>
    </xf>
    <xf numFmtId="0" fontId="21" fillId="0" borderId="11" xfId="55" applyFont="1" applyFill="1" applyBorder="1" applyAlignment="1" applyProtection="1">
      <alignment horizontal="left" vertical="top" wrapText="1"/>
    </xf>
    <xf numFmtId="0" fontId="22" fillId="0" borderId="11" xfId="55" applyNumberFormat="1" applyFont="1" applyFill="1" applyBorder="1" applyAlignment="1">
      <alignment horizontal="right" wrapText="1"/>
    </xf>
    <xf numFmtId="1" fontId="22" fillId="0" borderId="10" xfId="55" applyNumberFormat="1" applyFont="1" applyFill="1" applyBorder="1" applyAlignment="1">
      <alignment vertical="top" wrapText="1"/>
    </xf>
    <xf numFmtId="0" fontId="22" fillId="0" borderId="10" xfId="55" applyFont="1" applyFill="1" applyBorder="1" applyAlignment="1" applyProtection="1">
      <alignment horizontal="left" vertical="top" wrapText="1"/>
    </xf>
    <xf numFmtId="0" fontId="22" fillId="0" borderId="10" xfId="55" applyNumberFormat="1" applyFont="1" applyFill="1" applyBorder="1" applyAlignment="1">
      <alignment horizontal="right" wrapText="1"/>
    </xf>
    <xf numFmtId="193" fontId="22" fillId="0" borderId="11" xfId="55" applyNumberFormat="1" applyFont="1" applyFill="1" applyBorder="1" applyAlignment="1">
      <alignment horizontal="right" vertical="top" wrapText="1"/>
    </xf>
    <xf numFmtId="193" fontId="22" fillId="0" borderId="10" xfId="55" applyNumberFormat="1" applyFont="1" applyFill="1" applyBorder="1" applyAlignment="1">
      <alignment horizontal="right" vertical="top" wrapText="1"/>
    </xf>
    <xf numFmtId="0" fontId="22" fillId="0" borderId="11" xfId="48" applyFont="1" applyFill="1" applyBorder="1" applyAlignment="1">
      <alignment vertical="top" wrapText="1"/>
    </xf>
    <xf numFmtId="0" fontId="36" fillId="0" borderId="11" xfId="48" applyFont="1" applyFill="1" applyBorder="1" applyAlignment="1">
      <alignment vertical="top"/>
    </xf>
    <xf numFmtId="0" fontId="22" fillId="0" borderId="11" xfId="108" applyFont="1" applyFill="1" applyBorder="1"/>
    <xf numFmtId="0" fontId="22" fillId="0" borderId="11" xfId="48" applyNumberFormat="1" applyFont="1" applyFill="1" applyBorder="1"/>
    <xf numFmtId="1" fontId="22" fillId="0" borderId="11" xfId="48" applyNumberFormat="1" applyFont="1" applyFill="1" applyBorder="1"/>
    <xf numFmtId="0" fontId="22" fillId="0" borderId="10" xfId="48" applyFont="1" applyFill="1" applyBorder="1" applyAlignment="1">
      <alignment vertical="top" wrapText="1"/>
    </xf>
    <xf numFmtId="0" fontId="41" fillId="0" borderId="0" xfId="0" applyFont="1" applyFill="1"/>
    <xf numFmtId="164" fontId="22" fillId="0" borderId="0" xfId="0" applyNumberFormat="1" applyFont="1" applyFill="1" applyBorder="1" applyAlignment="1">
      <alignment horizontal="center" wrapText="1"/>
    </xf>
    <xf numFmtId="164" fontId="22" fillId="0" borderId="13" xfId="0" applyNumberFormat="1" applyFont="1" applyFill="1" applyBorder="1" applyAlignment="1">
      <alignment horizontal="center" wrapText="1"/>
    </xf>
    <xf numFmtId="0" fontId="21" fillId="0" borderId="13" xfId="66" applyFont="1" applyFill="1" applyBorder="1" applyAlignment="1">
      <alignment horizontal="left"/>
    </xf>
    <xf numFmtId="0" fontId="21" fillId="0" borderId="13" xfId="0" applyFont="1" applyFill="1" applyBorder="1"/>
    <xf numFmtId="0" fontId="21" fillId="0" borderId="13" xfId="0" applyNumberFormat="1" applyFont="1" applyFill="1" applyBorder="1"/>
    <xf numFmtId="0" fontId="22" fillId="0" borderId="11" xfId="66" applyFont="1" applyFill="1" applyBorder="1" applyAlignment="1">
      <alignment horizontal="left" vertical="top"/>
    </xf>
    <xf numFmtId="172" fontId="22" fillId="0" borderId="11" xfId="66" applyNumberFormat="1" applyFont="1" applyFill="1" applyBorder="1" applyAlignment="1">
      <alignment horizontal="right" vertical="top" wrapText="1"/>
    </xf>
    <xf numFmtId="0" fontId="22" fillId="0" borderId="11" xfId="66" applyFont="1" applyFill="1" applyBorder="1" applyAlignment="1" applyProtection="1">
      <alignment horizontal="left" vertical="top" wrapText="1"/>
    </xf>
    <xf numFmtId="0" fontId="22" fillId="0" borderId="10" xfId="66" applyFont="1" applyFill="1" applyBorder="1" applyAlignment="1">
      <alignment horizontal="left" vertical="top"/>
    </xf>
    <xf numFmtId="0" fontId="22" fillId="0" borderId="10" xfId="66" applyFont="1" applyFill="1" applyBorder="1" applyAlignment="1">
      <alignment horizontal="right" vertical="top" wrapText="1"/>
    </xf>
    <xf numFmtId="0" fontId="22" fillId="0" borderId="10" xfId="66" applyFont="1" applyFill="1" applyBorder="1" applyAlignment="1" applyProtection="1">
      <alignment horizontal="left" vertical="top" wrapText="1"/>
    </xf>
    <xf numFmtId="0" fontId="22" fillId="0" borderId="11" xfId="66" applyFont="1" applyFill="1" applyBorder="1" applyAlignment="1">
      <alignment horizontal="left" vertical="top" wrapText="1"/>
    </xf>
    <xf numFmtId="0" fontId="22" fillId="0" borderId="11" xfId="66" applyFont="1" applyFill="1" applyBorder="1" applyAlignment="1">
      <alignment horizontal="right" vertical="top" wrapText="1"/>
    </xf>
    <xf numFmtId="0" fontId="22" fillId="0" borderId="10" xfId="66" applyFont="1" applyFill="1" applyBorder="1" applyAlignment="1">
      <alignment horizontal="left" vertical="top" wrapText="1"/>
    </xf>
    <xf numFmtId="0" fontId="22" fillId="0" borderId="34" xfId="0" applyFont="1" applyFill="1" applyBorder="1" applyAlignment="1" applyProtection="1">
      <alignment horizontal="center" wrapText="1"/>
    </xf>
    <xf numFmtId="0" fontId="30" fillId="0" borderId="15" xfId="0" applyFont="1" applyBorder="1" applyAlignment="1">
      <alignment horizontal="right" vertical="top"/>
    </xf>
    <xf numFmtId="0" fontId="30" fillId="0" borderId="22" xfId="0" applyFont="1" applyBorder="1" applyAlignment="1">
      <alignment horizontal="right" vertical="top"/>
    </xf>
    <xf numFmtId="0" fontId="30" fillId="0" borderId="22" xfId="0" applyFont="1" applyBorder="1" applyAlignment="1">
      <alignment horizontal="right"/>
    </xf>
    <xf numFmtId="0" fontId="30" fillId="0" borderId="22" xfId="0" applyFont="1" applyBorder="1" applyAlignment="1">
      <alignment horizontal="right" wrapText="1"/>
    </xf>
    <xf numFmtId="0" fontId="30" fillId="0" borderId="22" xfId="0" applyFont="1" applyBorder="1" applyAlignment="1">
      <alignment horizontal="right" vertical="top" wrapText="1"/>
    </xf>
    <xf numFmtId="0" fontId="30" fillId="0" borderId="19" xfId="0" applyFont="1" applyBorder="1" applyAlignment="1">
      <alignment horizontal="right" vertical="top" wrapText="1"/>
    </xf>
    <xf numFmtId="0" fontId="30" fillId="0" borderId="30" xfId="0" applyFont="1" applyBorder="1" applyAlignment="1">
      <alignment horizontal="right" vertical="top" wrapText="1"/>
    </xf>
    <xf numFmtId="2" fontId="22" fillId="0" borderId="22" xfId="0" applyNumberFormat="1" applyFont="1" applyBorder="1"/>
    <xf numFmtId="0" fontId="30" fillId="0" borderId="15" xfId="0" applyFont="1" applyFill="1" applyBorder="1" applyAlignment="1" applyProtection="1">
      <alignment horizontal="left"/>
    </xf>
    <xf numFmtId="2" fontId="30" fillId="0" borderId="30" xfId="0" applyNumberFormat="1" applyFont="1" applyBorder="1" applyAlignment="1">
      <alignment wrapText="1"/>
    </xf>
    <xf numFmtId="0" fontId="30" fillId="0" borderId="31" xfId="0" applyFont="1" applyBorder="1" applyAlignment="1">
      <alignment horizontal="left" vertical="top" wrapText="1"/>
    </xf>
    <xf numFmtId="0" fontId="30" fillId="0" borderId="22" xfId="0" applyFont="1" applyBorder="1" applyAlignment="1">
      <alignment horizontal="left" wrapText="1"/>
    </xf>
    <xf numFmtId="0" fontId="30" fillId="0" borderId="19" xfId="0" applyFont="1" applyBorder="1" applyAlignment="1">
      <alignment horizontal="left" vertical="top" wrapText="1"/>
    </xf>
    <xf numFmtId="2" fontId="30" fillId="0" borderId="19" xfId="0" applyNumberFormat="1" applyFont="1" applyBorder="1" applyAlignment="1">
      <alignment wrapText="1"/>
    </xf>
    <xf numFmtId="0" fontId="30" fillId="0" borderId="15" xfId="0" applyFont="1" applyBorder="1" applyAlignment="1">
      <alignment horizontal="right" vertical="top" wrapText="1"/>
    </xf>
    <xf numFmtId="2" fontId="31" fillId="0" borderId="35" xfId="0" applyNumberFormat="1" applyFont="1" applyBorder="1" applyAlignment="1">
      <alignment horizontal="right"/>
    </xf>
    <xf numFmtId="0" fontId="30" fillId="0" borderId="36" xfId="0" applyFont="1" applyBorder="1" applyAlignment="1">
      <alignment horizontal="center" vertical="top"/>
    </xf>
    <xf numFmtId="0" fontId="30" fillId="0" borderId="36" xfId="0" applyFont="1" applyBorder="1" applyAlignment="1" applyProtection="1">
      <alignment horizontal="left" vertical="top" wrapText="1"/>
    </xf>
    <xf numFmtId="2" fontId="30" fillId="0" borderId="36" xfId="0" applyNumberFormat="1" applyFont="1" applyBorder="1" applyAlignment="1">
      <alignment horizontal="right"/>
    </xf>
    <xf numFmtId="0" fontId="30" fillId="0" borderId="19" xfId="0" applyFont="1" applyBorder="1" applyAlignment="1">
      <alignment horizontal="right" vertical="top"/>
    </xf>
    <xf numFmtId="0" fontId="30" fillId="0" borderId="22" xfId="0" applyFont="1" applyBorder="1" applyAlignment="1">
      <alignment horizontal="left" vertical="center" wrapText="1"/>
    </xf>
    <xf numFmtId="0" fontId="30" fillId="0" borderId="19" xfId="0" applyFont="1" applyBorder="1" applyAlignment="1">
      <alignment horizontal="left" vertical="center" wrapText="1"/>
    </xf>
    <xf numFmtId="0" fontId="30" fillId="0" borderId="33" xfId="0" applyFont="1" applyBorder="1" applyAlignment="1">
      <alignment horizontal="center" vertical="top"/>
    </xf>
    <xf numFmtId="0" fontId="31" fillId="0" borderId="0" xfId="0" applyFont="1" applyBorder="1" applyAlignment="1" applyProtection="1">
      <alignment horizontal="left" vertical="top" wrapText="1"/>
    </xf>
    <xf numFmtId="2" fontId="31" fillId="0" borderId="0" xfId="0" applyNumberFormat="1" applyFont="1" applyBorder="1" applyAlignment="1">
      <alignment horizontal="right"/>
    </xf>
    <xf numFmtId="0" fontId="30" fillId="0" borderId="0" xfId="0" applyFont="1" applyBorder="1" applyAlignment="1">
      <alignment horizontal="center" vertical="top"/>
    </xf>
    <xf numFmtId="0" fontId="27" fillId="0" borderId="0" xfId="0" applyFont="1" applyBorder="1" applyAlignment="1">
      <alignment horizontal="right"/>
    </xf>
    <xf numFmtId="0" fontId="30" fillId="0" borderId="0" xfId="0" applyFont="1" applyBorder="1" applyAlignment="1">
      <alignment horizontal="right" vertical="top"/>
    </xf>
    <xf numFmtId="0" fontId="31" fillId="0" borderId="33" xfId="0" applyFont="1" applyBorder="1" applyAlignment="1" applyProtection="1">
      <alignment horizontal="left" vertical="top" wrapText="1"/>
    </xf>
    <xf numFmtId="2" fontId="31" fillId="0" borderId="33" xfId="0" applyNumberFormat="1" applyFont="1" applyBorder="1" applyAlignment="1">
      <alignment horizontal="right"/>
    </xf>
    <xf numFmtId="0" fontId="22" fillId="0" borderId="26" xfId="0" applyFont="1" applyFill="1" applyBorder="1" applyAlignment="1" applyProtection="1">
      <alignment horizontal="left" vertical="top" wrapText="1"/>
    </xf>
    <xf numFmtId="164" fontId="21" fillId="0" borderId="22" xfId="28" applyFont="1" applyFill="1" applyBorder="1" applyAlignment="1">
      <alignment wrapText="1"/>
    </xf>
    <xf numFmtId="0" fontId="22" fillId="0" borderId="15" xfId="28" applyNumberFormat="1" applyFont="1" applyFill="1" applyBorder="1" applyAlignment="1" applyProtection="1">
      <alignment wrapText="1"/>
    </xf>
    <xf numFmtId="164" fontId="21" fillId="0" borderId="22" xfId="28" applyFont="1" applyFill="1" applyBorder="1" applyAlignment="1">
      <alignment horizontal="center" wrapText="1"/>
    </xf>
    <xf numFmtId="164" fontId="22" fillId="0" borderId="22" xfId="0" applyNumberFormat="1" applyFont="1" applyFill="1" applyBorder="1" applyAlignment="1" applyProtection="1">
      <alignment horizontal="center" wrapText="1"/>
    </xf>
    <xf numFmtId="164" fontId="22" fillId="0" borderId="22" xfId="28" applyFont="1" applyFill="1" applyBorder="1" applyAlignment="1" applyProtection="1">
      <alignment horizontal="center" wrapText="1"/>
    </xf>
    <xf numFmtId="164" fontId="22" fillId="0" borderId="22" xfId="28" applyNumberFormat="1" applyFont="1" applyFill="1" applyBorder="1" applyAlignment="1" applyProtection="1">
      <alignment horizontal="center" wrapText="1"/>
    </xf>
    <xf numFmtId="164" fontId="22" fillId="0" borderId="22" xfId="28" applyFont="1" applyFill="1" applyBorder="1" applyAlignment="1">
      <alignment horizontal="center" wrapText="1"/>
    </xf>
    <xf numFmtId="164" fontId="22" fillId="0" borderId="22" xfId="0" applyNumberFormat="1" applyFont="1" applyFill="1" applyBorder="1" applyAlignment="1">
      <alignment horizontal="center" wrapText="1"/>
    </xf>
    <xf numFmtId="0" fontId="24" fillId="0" borderId="22" xfId="0" applyNumberFormat="1" applyFont="1" applyFill="1" applyBorder="1" applyAlignment="1" applyProtection="1">
      <alignment horizontal="center" wrapText="1"/>
    </xf>
    <xf numFmtId="0" fontId="24" fillId="0" borderId="22" xfId="0" applyNumberFormat="1" applyFont="1" applyFill="1" applyBorder="1" applyAlignment="1">
      <alignment wrapText="1"/>
    </xf>
    <xf numFmtId="0" fontId="22" fillId="0" borderId="31" xfId="0" applyFont="1" applyFill="1" applyBorder="1" applyAlignment="1" applyProtection="1">
      <alignment horizontal="center" vertical="top" wrapText="1"/>
    </xf>
    <xf numFmtId="0" fontId="21" fillId="0" borderId="37" xfId="0" applyFont="1" applyFill="1" applyBorder="1" applyAlignment="1">
      <alignment horizontal="center" vertical="center" wrapText="1"/>
    </xf>
    <xf numFmtId="0" fontId="21" fillId="0" borderId="24" xfId="0" applyFont="1" applyFill="1" applyBorder="1" applyAlignment="1" applyProtection="1">
      <alignment horizontal="center" vertical="center" wrapText="1"/>
    </xf>
    <xf numFmtId="0" fontId="22" fillId="0" borderId="24" xfId="0" applyFont="1" applyFill="1" applyBorder="1" applyAlignment="1" applyProtection="1">
      <alignment horizontal="center" wrapText="1"/>
    </xf>
    <xf numFmtId="0" fontId="21" fillId="0" borderId="38" xfId="0" applyFont="1" applyFill="1" applyBorder="1" applyAlignment="1" applyProtection="1">
      <alignment horizontal="center" vertical="center" wrapText="1"/>
    </xf>
    <xf numFmtId="0" fontId="22" fillId="0" borderId="37" xfId="0" applyFont="1" applyFill="1" applyBorder="1" applyAlignment="1">
      <alignment horizontal="center" wrapText="1"/>
    </xf>
    <xf numFmtId="0" fontId="22" fillId="0" borderId="24" xfId="0" applyFont="1" applyFill="1" applyBorder="1" applyAlignment="1" applyProtection="1">
      <alignment horizontal="center" vertical="top" wrapText="1"/>
    </xf>
    <xf numFmtId="0" fontId="22" fillId="0" borderId="38" xfId="0" applyFont="1" applyFill="1" applyBorder="1" applyAlignment="1" applyProtection="1">
      <alignment horizontal="center" wrapText="1"/>
    </xf>
    <xf numFmtId="0" fontId="22" fillId="0" borderId="22" xfId="0" applyFont="1" applyBorder="1" applyAlignment="1">
      <alignment horizontal="center"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xf>
    <xf numFmtId="0" fontId="21" fillId="0" borderId="23" xfId="0" applyFont="1" applyFill="1" applyBorder="1" applyAlignment="1">
      <alignment wrapText="1"/>
    </xf>
    <xf numFmtId="0" fontId="22" fillId="0" borderId="39" xfId="0" applyFont="1" applyFill="1" applyBorder="1" applyAlignment="1">
      <alignment horizontal="center" vertical="top" wrapText="1"/>
    </xf>
    <xf numFmtId="0" fontId="22" fillId="0" borderId="30" xfId="0" applyNumberFormat="1" applyFont="1" applyFill="1" applyBorder="1" applyAlignment="1" applyProtection="1">
      <alignment horizontal="center" wrapText="1"/>
    </xf>
    <xf numFmtId="0" fontId="22" fillId="0" borderId="30" xfId="0" applyNumberFormat="1" applyFont="1" applyFill="1" applyBorder="1" applyAlignment="1">
      <alignment wrapText="1"/>
    </xf>
    <xf numFmtId="164" fontId="22" fillId="0" borderId="30" xfId="28" applyNumberFormat="1" applyFont="1" applyFill="1" applyBorder="1" applyAlignment="1">
      <alignment horizontal="center" wrapText="1"/>
    </xf>
    <xf numFmtId="0" fontId="22" fillId="0" borderId="25" xfId="0" applyNumberFormat="1" applyFont="1" applyFill="1" applyBorder="1" applyAlignment="1">
      <alignment horizontal="center" wrapText="1"/>
    </xf>
    <xf numFmtId="0" fontId="22" fillId="0" borderId="40" xfId="0" applyFont="1" applyFill="1" applyBorder="1" applyAlignment="1">
      <alignment horizontal="center" wrapText="1"/>
    </xf>
    <xf numFmtId="0" fontId="22" fillId="0" borderId="31" xfId="0" applyFont="1" applyFill="1" applyBorder="1" applyAlignment="1" applyProtection="1">
      <alignment horizontal="left" wrapText="1"/>
    </xf>
    <xf numFmtId="0" fontId="22" fillId="0" borderId="31" xfId="0" applyFont="1" applyFill="1" applyBorder="1" applyAlignment="1" applyProtection="1">
      <alignment horizontal="center" wrapText="1"/>
    </xf>
    <xf numFmtId="0" fontId="22" fillId="0" borderId="31" xfId="0" applyFont="1" applyFill="1" applyBorder="1" applyAlignment="1" applyProtection="1">
      <alignment wrapText="1"/>
    </xf>
    <xf numFmtId="164" fontId="22" fillId="0" borderId="31" xfId="0" applyNumberFormat="1" applyFont="1" applyFill="1" applyBorder="1" applyAlignment="1" applyProtection="1">
      <alignment horizontal="center" wrapText="1"/>
    </xf>
    <xf numFmtId="164" fontId="22" fillId="0" borderId="15" xfId="28" applyFont="1" applyFill="1" applyBorder="1" applyAlignment="1">
      <alignment horizontal="center" wrapText="1"/>
    </xf>
    <xf numFmtId="164" fontId="22" fillId="0" borderId="30" xfId="28" applyFont="1" applyFill="1" applyBorder="1" applyAlignment="1">
      <alignment horizontal="center" wrapText="1"/>
    </xf>
    <xf numFmtId="164" fontId="22" fillId="0" borderId="19" xfId="28" applyFont="1" applyFill="1" applyBorder="1" applyAlignment="1">
      <alignment horizontal="center" wrapText="1"/>
    </xf>
    <xf numFmtId="0" fontId="21" fillId="0" borderId="19" xfId="28" applyNumberFormat="1" applyFont="1" applyFill="1" applyBorder="1" applyAlignment="1">
      <alignment wrapText="1"/>
    </xf>
    <xf numFmtId="0" fontId="22" fillId="0" borderId="14" xfId="43" applyFont="1" applyFill="1" applyBorder="1" applyAlignment="1">
      <alignment horizontal="center"/>
    </xf>
    <xf numFmtId="0" fontId="22" fillId="0" borderId="14" xfId="43" applyFont="1" applyFill="1" applyBorder="1"/>
    <xf numFmtId="0" fontId="24" fillId="0" borderId="14" xfId="43" applyFont="1" applyFill="1" applyBorder="1" applyAlignment="1" applyProtection="1">
      <alignment horizontal="right"/>
    </xf>
    <xf numFmtId="0" fontId="22" fillId="0" borderId="0" xfId="43" applyFont="1" applyFill="1" applyAlignment="1">
      <alignment wrapText="1"/>
    </xf>
    <xf numFmtId="0" fontId="21" fillId="0" borderId="0" xfId="43" applyFont="1" applyFill="1"/>
    <xf numFmtId="0" fontId="22" fillId="0" borderId="0" xfId="43" applyFont="1" applyFill="1" applyAlignment="1">
      <alignment horizontal="center" vertical="top"/>
    </xf>
    <xf numFmtId="0" fontId="22" fillId="0" borderId="0" xfId="43" applyFont="1" applyFill="1" applyAlignment="1">
      <alignment horizontal="left" vertical="top" wrapText="1"/>
    </xf>
    <xf numFmtId="0" fontId="21" fillId="0" borderId="14" xfId="43" applyFont="1" applyFill="1" applyBorder="1" applyAlignment="1">
      <alignment horizontal="center"/>
    </xf>
    <xf numFmtId="0" fontId="21" fillId="0" borderId="14" xfId="43" applyFont="1" applyFill="1" applyBorder="1" applyAlignment="1">
      <alignment horizontal="left" vertical="top" wrapText="1"/>
    </xf>
    <xf numFmtId="0" fontId="21" fillId="0" borderId="14" xfId="43" applyFont="1" applyFill="1" applyBorder="1"/>
    <xf numFmtId="0" fontId="22" fillId="0" borderId="15" xfId="28" applyNumberFormat="1" applyFont="1" applyFill="1" applyBorder="1" applyAlignment="1">
      <alignment wrapText="1"/>
    </xf>
    <xf numFmtId="0" fontId="22" fillId="0" borderId="30" xfId="28" applyNumberFormat="1" applyFont="1" applyFill="1" applyBorder="1" applyAlignment="1">
      <alignment wrapText="1"/>
    </xf>
    <xf numFmtId="0" fontId="22" fillId="0" borderId="19" xfId="28" applyNumberFormat="1" applyFont="1" applyFill="1" applyBorder="1" applyAlignment="1">
      <alignment wrapText="1"/>
    </xf>
    <xf numFmtId="0" fontId="22" fillId="0" borderId="23" xfId="28" applyNumberFormat="1" applyFont="1" applyFill="1" applyBorder="1" applyAlignment="1" applyProtection="1">
      <alignment wrapText="1"/>
    </xf>
    <xf numFmtId="0" fontId="22" fillId="0" borderId="25" xfId="28" applyNumberFormat="1" applyFont="1" applyFill="1" applyBorder="1" applyAlignment="1" applyProtection="1">
      <alignment wrapText="1"/>
    </xf>
    <xf numFmtId="0" fontId="22" fillId="0" borderId="20" xfId="28" applyNumberFormat="1" applyFont="1" applyFill="1" applyBorder="1" applyAlignment="1" applyProtection="1">
      <alignment wrapText="1"/>
    </xf>
    <xf numFmtId="0" fontId="21" fillId="0" borderId="23" xfId="28" applyNumberFormat="1" applyFont="1" applyFill="1" applyBorder="1" applyAlignment="1">
      <alignment wrapText="1"/>
    </xf>
    <xf numFmtId="0" fontId="22" fillId="0" borderId="26" xfId="0" applyFont="1" applyFill="1" applyBorder="1" applyAlignment="1" applyProtection="1">
      <alignment horizontal="center" vertical="top"/>
    </xf>
    <xf numFmtId="164" fontId="22" fillId="0" borderId="26" xfId="28" applyFont="1" applyFill="1" applyBorder="1" applyAlignment="1">
      <alignment horizontal="center" wrapText="1"/>
    </xf>
    <xf numFmtId="0" fontId="22" fillId="0" borderId="26" xfId="28" applyNumberFormat="1" applyFont="1" applyFill="1" applyBorder="1" applyAlignment="1">
      <alignment wrapText="1"/>
    </xf>
    <xf numFmtId="0" fontId="22" fillId="0" borderId="27" xfId="28" applyNumberFormat="1" applyFont="1" applyFill="1" applyBorder="1" applyAlignment="1" applyProtection="1">
      <alignment wrapText="1"/>
    </xf>
    <xf numFmtId="0" fontId="22" fillId="0" borderId="22" xfId="0" applyFont="1" applyFill="1" applyBorder="1" applyAlignment="1" applyProtection="1">
      <alignment horizontal="left" vertical="top" wrapText="1" shrinkToFit="1"/>
    </xf>
    <xf numFmtId="0" fontId="22" fillId="0" borderId="16" xfId="28" applyNumberFormat="1" applyFont="1" applyFill="1" applyBorder="1" applyAlignment="1">
      <alignment wrapText="1"/>
    </xf>
    <xf numFmtId="0" fontId="21" fillId="0" borderId="20" xfId="28" applyNumberFormat="1" applyFont="1" applyFill="1" applyBorder="1" applyAlignment="1">
      <alignment wrapText="1"/>
    </xf>
    <xf numFmtId="0" fontId="22" fillId="0" borderId="40" xfId="43" applyFont="1" applyFill="1" applyBorder="1" applyAlignment="1">
      <alignment horizontal="center" vertical="top"/>
    </xf>
    <xf numFmtId="0" fontId="22" fillId="0" borderId="22" xfId="43" applyFont="1" applyFill="1" applyBorder="1" applyAlignment="1">
      <alignment horizontal="center"/>
    </xf>
    <xf numFmtId="0" fontId="22" fillId="0" borderId="22" xfId="43" applyFont="1" applyFill="1" applyBorder="1"/>
    <xf numFmtId="0" fontId="21" fillId="0" borderId="41" xfId="43" applyFont="1" applyFill="1" applyBorder="1" applyAlignment="1">
      <alignment horizontal="center" vertical="center" wrapText="1"/>
    </xf>
    <xf numFmtId="0" fontId="21" fillId="0" borderId="42" xfId="43" applyFont="1" applyFill="1" applyBorder="1" applyAlignment="1" applyProtection="1">
      <alignment horizontal="center" vertical="center" wrapText="1"/>
    </xf>
    <xf numFmtId="0" fontId="21" fillId="0" borderId="42" xfId="43" applyFont="1" applyFill="1" applyBorder="1" applyAlignment="1" applyProtection="1">
      <alignment horizontal="left" vertical="center" wrapText="1"/>
    </xf>
    <xf numFmtId="0" fontId="21" fillId="0" borderId="42" xfId="43" applyFont="1" applyFill="1" applyBorder="1" applyAlignment="1">
      <alignment horizontal="center" vertical="center" wrapText="1"/>
    </xf>
    <xf numFmtId="0" fontId="21" fillId="0" borderId="43" xfId="43" applyFont="1" applyFill="1" applyBorder="1" applyAlignment="1" applyProtection="1">
      <alignment horizontal="center" vertical="center" wrapText="1"/>
    </xf>
    <xf numFmtId="0" fontId="22" fillId="0" borderId="37" xfId="43" applyFont="1" applyFill="1" applyBorder="1" applyAlignment="1">
      <alignment horizontal="center"/>
    </xf>
    <xf numFmtId="0" fontId="22" fillId="0" borderId="24" xfId="43" applyFont="1" applyFill="1" applyBorder="1" applyAlignment="1" applyProtection="1">
      <alignment horizontal="center"/>
    </xf>
    <xf numFmtId="0" fontId="22" fillId="0" borderId="24" xfId="43" applyFont="1" applyFill="1" applyBorder="1" applyAlignment="1">
      <alignment horizontal="center" vertical="top" wrapText="1"/>
    </xf>
    <xf numFmtId="0" fontId="22" fillId="0" borderId="24" xfId="43" applyFont="1" applyFill="1" applyBorder="1" applyAlignment="1">
      <alignment horizontal="center"/>
    </xf>
    <xf numFmtId="0" fontId="22" fillId="0" borderId="38" xfId="43" applyFont="1" applyFill="1" applyBorder="1" applyAlignment="1">
      <alignment horizontal="center"/>
    </xf>
    <xf numFmtId="0" fontId="28" fillId="0" borderId="0" xfId="0" applyFont="1" applyAlignment="1">
      <alignment horizontal="center"/>
    </xf>
    <xf numFmtId="0" fontId="30" fillId="0" borderId="0" xfId="0" applyFont="1" applyAlignment="1">
      <alignment horizontal="justify" vertical="center" wrapText="1"/>
    </xf>
    <xf numFmtId="0" fontId="30" fillId="0" borderId="0" xfId="0" applyFont="1" applyAlignment="1">
      <alignment horizontal="justify" vertical="center"/>
    </xf>
    <xf numFmtId="0" fontId="30" fillId="0" borderId="0" xfId="0" applyFont="1" applyBorder="1" applyAlignment="1" applyProtection="1">
      <alignment horizontal="center" vertical="top" wrapText="1"/>
    </xf>
    <xf numFmtId="0" fontId="28" fillId="0" borderId="0" xfId="43" applyFont="1" applyFill="1" applyAlignment="1">
      <alignment horizontal="center" vertical="top" wrapText="1"/>
    </xf>
    <xf numFmtId="0" fontId="28" fillId="0" borderId="0" xfId="0" applyFont="1" applyFill="1" applyAlignment="1">
      <alignment horizontal="center"/>
    </xf>
    <xf numFmtId="0" fontId="22" fillId="0" borderId="23" xfId="0" applyFont="1" applyFill="1" applyBorder="1" applyAlignment="1" applyProtection="1">
      <alignment horizontal="center" wrapText="1"/>
    </xf>
    <xf numFmtId="0" fontId="22" fillId="0" borderId="22" xfId="0" applyFont="1" applyFill="1" applyBorder="1" applyAlignment="1" applyProtection="1">
      <alignment horizontal="left" vertical="top" wrapText="1"/>
    </xf>
    <xf numFmtId="0" fontId="22" fillId="0" borderId="22" xfId="0" applyFont="1" applyFill="1" applyBorder="1" applyAlignment="1" applyProtection="1">
      <alignment horizontal="center" vertical="top" wrapText="1"/>
    </xf>
    <xf numFmtId="0" fontId="22" fillId="0" borderId="21" xfId="0" applyFont="1" applyFill="1" applyBorder="1" applyAlignment="1">
      <alignment horizontal="center" vertical="top" wrapText="1"/>
    </xf>
    <xf numFmtId="0" fontId="22" fillId="0" borderId="22" xfId="0" applyFont="1" applyFill="1" applyBorder="1" applyAlignment="1" applyProtection="1">
      <alignment vertical="top" wrapText="1"/>
    </xf>
    <xf numFmtId="0" fontId="22" fillId="0" borderId="25" xfId="0" applyNumberFormat="1" applyFont="1" applyFill="1" applyBorder="1" applyAlignment="1">
      <alignment horizontal="center" wrapText="1"/>
    </xf>
    <xf numFmtId="0" fontId="22" fillId="0" borderId="34" xfId="0" applyNumberFormat="1" applyFont="1" applyFill="1" applyBorder="1" applyAlignment="1">
      <alignment horizontal="center" wrapText="1"/>
    </xf>
    <xf numFmtId="0" fontId="22" fillId="0" borderId="39" xfId="0" applyFont="1" applyFill="1" applyBorder="1" applyAlignment="1">
      <alignment horizontal="center" vertical="top" wrapText="1"/>
    </xf>
    <xf numFmtId="0" fontId="22" fillId="0" borderId="40" xfId="0" applyFont="1" applyFill="1" applyBorder="1" applyAlignment="1">
      <alignment horizontal="center" vertical="top" wrapText="1"/>
    </xf>
    <xf numFmtId="0" fontId="22" fillId="0" borderId="30" xfId="0" applyFont="1" applyFill="1" applyBorder="1" applyAlignment="1" applyProtection="1">
      <alignment horizontal="center" vertical="top" wrapText="1"/>
    </xf>
    <xf numFmtId="0" fontId="22" fillId="0" borderId="31" xfId="0" applyFont="1" applyFill="1" applyBorder="1" applyAlignment="1" applyProtection="1">
      <alignment horizontal="center" vertical="top" wrapText="1"/>
    </xf>
    <xf numFmtId="0" fontId="28" fillId="0" borderId="0" xfId="0" applyFont="1" applyAlignment="1">
      <alignment horizontal="center" wrapText="1"/>
    </xf>
    <xf numFmtId="0" fontId="22" fillId="0" borderId="24" xfId="0" applyFont="1" applyFill="1" applyBorder="1" applyAlignment="1" applyProtection="1">
      <alignment horizontal="center" wrapText="1"/>
    </xf>
    <xf numFmtId="0" fontId="24" fillId="0" borderId="14" xfId="0" applyFont="1" applyFill="1" applyBorder="1" applyAlignment="1" applyProtection="1">
      <alignment horizontal="right" wrapText="1"/>
    </xf>
    <xf numFmtId="0" fontId="28" fillId="0" borderId="0" xfId="0" applyFont="1" applyFill="1" applyAlignment="1">
      <alignment horizontal="center" wrapText="1"/>
    </xf>
    <xf numFmtId="0" fontId="21" fillId="0" borderId="24" xfId="0" applyFont="1" applyFill="1" applyBorder="1" applyAlignment="1" applyProtection="1">
      <alignment horizontal="center" vertical="center" wrapText="1"/>
    </xf>
    <xf numFmtId="0" fontId="22" fillId="0" borderId="0" xfId="84" applyFont="1" applyFill="1" applyAlignment="1" applyProtection="1">
      <alignment horizontal="justify" vertical="top" wrapText="1"/>
    </xf>
    <xf numFmtId="0" fontId="24" fillId="0" borderId="14" xfId="0" applyFont="1" applyFill="1" applyBorder="1" applyAlignment="1">
      <alignment horizontal="right"/>
    </xf>
    <xf numFmtId="0" fontId="21" fillId="0" borderId="0" xfId="84" applyNumberFormat="1" applyFont="1" applyFill="1" applyBorder="1" applyAlignment="1" applyProtection="1">
      <alignment horizontal="center"/>
    </xf>
    <xf numFmtId="0" fontId="24" fillId="0" borderId="0" xfId="0" applyFont="1" applyFill="1" applyAlignment="1">
      <alignment horizontal="center"/>
    </xf>
    <xf numFmtId="0" fontId="23" fillId="0" borderId="0" xfId="0" applyFont="1" applyFill="1" applyBorder="1" applyAlignment="1">
      <alignment horizontal="right"/>
    </xf>
    <xf numFmtId="0" fontId="22" fillId="0" borderId="0" xfId="59" applyFont="1" applyFill="1" applyBorder="1" applyAlignment="1" applyProtection="1">
      <alignment horizontal="justify" vertical="top" wrapText="1"/>
    </xf>
    <xf numFmtId="0" fontId="21" fillId="0" borderId="0" xfId="59" applyFont="1" applyFill="1" applyAlignment="1" applyProtection="1">
      <alignment horizontal="center"/>
    </xf>
    <xf numFmtId="0" fontId="21" fillId="0" borderId="0" xfId="101" applyNumberFormat="1" applyFont="1" applyFill="1" applyBorder="1" applyAlignment="1" applyProtection="1">
      <alignment horizontal="center"/>
    </xf>
    <xf numFmtId="0" fontId="22" fillId="0" borderId="0" xfId="101" applyNumberFormat="1" applyFont="1" applyFill="1" applyAlignment="1" applyProtection="1">
      <alignment horizontal="justify" vertical="top" wrapText="1"/>
    </xf>
    <xf numFmtId="0" fontId="21" fillId="0" borderId="14" xfId="0" applyFont="1" applyFill="1" applyBorder="1" applyAlignment="1">
      <alignment horizontal="center"/>
    </xf>
    <xf numFmtId="0" fontId="21" fillId="0" borderId="0" xfId="60" applyNumberFormat="1" applyFont="1" applyFill="1" applyBorder="1" applyAlignment="1" applyProtection="1">
      <alignment horizontal="center"/>
    </xf>
    <xf numFmtId="0" fontId="22" fillId="0" borderId="0" xfId="60" applyFont="1" applyFill="1" applyAlignment="1">
      <alignment horizontal="left" vertical="justify" wrapText="1"/>
    </xf>
    <xf numFmtId="0" fontId="22" fillId="0" borderId="0" xfId="60" applyFont="1" applyFill="1" applyBorder="1" applyAlignment="1">
      <alignment horizontal="left" vertical="justify" wrapText="1"/>
    </xf>
    <xf numFmtId="0" fontId="21" fillId="0" borderId="0" xfId="60" applyFont="1" applyFill="1" applyBorder="1" applyAlignment="1">
      <alignment horizontal="center"/>
    </xf>
    <xf numFmtId="0" fontId="21" fillId="0" borderId="0" xfId="60" applyFont="1" applyFill="1" applyAlignment="1">
      <alignment horizontal="center"/>
    </xf>
    <xf numFmtId="0" fontId="22" fillId="0" borderId="0" xfId="60" applyFont="1" applyFill="1" applyAlignment="1">
      <alignment horizontal="justify" vertical="top" wrapText="1"/>
    </xf>
    <xf numFmtId="0" fontId="21" fillId="0" borderId="0" xfId="60" applyFont="1" applyFill="1" applyAlignment="1" applyProtection="1">
      <alignment horizontal="center"/>
    </xf>
    <xf numFmtId="0" fontId="21" fillId="0" borderId="0" xfId="67" applyNumberFormat="1" applyFont="1" applyFill="1" applyBorder="1" applyAlignment="1" applyProtection="1">
      <alignment horizontal="center"/>
    </xf>
    <xf numFmtId="0" fontId="22" fillId="0" borderId="0" xfId="67" applyFont="1" applyFill="1" applyAlignment="1">
      <alignment horizontal="justify" vertical="top" wrapText="1"/>
    </xf>
    <xf numFmtId="0" fontId="41" fillId="0" borderId="0" xfId="0" applyFont="1" applyFill="1" applyAlignment="1">
      <alignment horizontal="justify" vertical="top" wrapText="1"/>
    </xf>
    <xf numFmtId="0" fontId="22" fillId="0" borderId="0" xfId="67" applyFont="1" applyFill="1" applyBorder="1" applyAlignment="1">
      <alignment vertical="top" wrapText="1"/>
    </xf>
    <xf numFmtId="0" fontId="24" fillId="0" borderId="14" xfId="0" applyFont="1" applyBorder="1" applyAlignment="1">
      <alignment horizontal="right"/>
    </xf>
    <xf numFmtId="0" fontId="21" fillId="0" borderId="14" xfId="0" applyFont="1" applyBorder="1" applyAlignment="1">
      <alignment horizontal="center"/>
    </xf>
    <xf numFmtId="0" fontId="21" fillId="0" borderId="0" xfId="51" applyFont="1" applyFill="1" applyBorder="1" applyAlignment="1" applyProtection="1">
      <alignment horizontal="center"/>
    </xf>
    <xf numFmtId="0" fontId="24" fillId="0" borderId="0" xfId="0" applyFont="1" applyAlignment="1">
      <alignment horizontal="center"/>
    </xf>
    <xf numFmtId="0" fontId="23" fillId="0" borderId="0" xfId="0" applyFont="1" applyBorder="1" applyAlignment="1">
      <alignment horizontal="right"/>
    </xf>
    <xf numFmtId="0" fontId="21" fillId="0" borderId="0" xfId="60" applyFont="1" applyFill="1" applyBorder="1" applyAlignment="1" applyProtection="1">
      <alignment horizontal="center"/>
    </xf>
    <xf numFmtId="0" fontId="22" fillId="0" borderId="0" xfId="60" applyFont="1" applyFill="1" applyBorder="1" applyAlignment="1">
      <alignment horizontal="justify" vertical="top" wrapText="1"/>
    </xf>
    <xf numFmtId="0" fontId="21" fillId="0" borderId="0" xfId="44" applyFont="1" applyFill="1" applyBorder="1" applyAlignment="1" applyProtection="1">
      <alignment horizontal="center"/>
    </xf>
    <xf numFmtId="0" fontId="21" fillId="0" borderId="0" xfId="44" applyFont="1" applyFill="1" applyAlignment="1" applyProtection="1">
      <alignment horizontal="center"/>
    </xf>
    <xf numFmtId="0" fontId="21" fillId="0" borderId="0" xfId="41" applyFont="1" applyFill="1" applyBorder="1" applyAlignment="1" applyProtection="1">
      <alignment horizontal="center"/>
    </xf>
    <xf numFmtId="0" fontId="22" fillId="0" borderId="0" xfId="41" applyFont="1" applyFill="1" applyBorder="1" applyAlignment="1" applyProtection="1">
      <alignment horizontal="justify" vertical="justify"/>
    </xf>
    <xf numFmtId="0" fontId="41" fillId="0" borderId="0" xfId="0" applyFont="1" applyFill="1" applyAlignment="1">
      <alignment vertical="justify"/>
    </xf>
    <xf numFmtId="0" fontId="41" fillId="0" borderId="0" xfId="0" applyNumberFormat="1" applyFont="1" applyFill="1" applyAlignment="1">
      <alignment vertical="justify"/>
    </xf>
    <xf numFmtId="0" fontId="22" fillId="0" borderId="0" xfId="41" applyFont="1" applyFill="1" applyBorder="1" applyAlignment="1">
      <alignment horizontal="left" vertical="top" wrapText="1"/>
    </xf>
    <xf numFmtId="0" fontId="22" fillId="0" borderId="0" xfId="41" applyNumberFormat="1" applyFont="1" applyFill="1" applyBorder="1" applyAlignment="1">
      <alignment horizontal="left" vertical="top" wrapText="1"/>
    </xf>
    <xf numFmtId="0" fontId="21" fillId="0" borderId="0" xfId="41" applyNumberFormat="1" applyFont="1" applyFill="1" applyBorder="1" applyAlignment="1" applyProtection="1">
      <alignment horizontal="center"/>
    </xf>
    <xf numFmtId="0" fontId="22" fillId="0" borderId="0" xfId="41" applyFont="1" applyFill="1" applyBorder="1" applyAlignment="1" applyProtection="1">
      <alignment horizontal="right" wrapText="1"/>
    </xf>
    <xf numFmtId="0" fontId="22" fillId="0" borderId="0" xfId="41" applyFont="1" applyFill="1" applyAlignment="1">
      <alignment horizontal="left" vertical="top" wrapText="1"/>
    </xf>
    <xf numFmtId="0" fontId="21" fillId="0" borderId="0" xfId="56" applyFont="1" applyFill="1" applyBorder="1" applyAlignment="1">
      <alignment horizontal="center" vertical="top" wrapText="1"/>
    </xf>
    <xf numFmtId="0" fontId="22" fillId="0" borderId="0" xfId="56" applyNumberFormat="1" applyFont="1" applyFill="1" applyBorder="1" applyAlignment="1">
      <alignment horizontal="justify" vertical="top" wrapText="1"/>
    </xf>
    <xf numFmtId="0" fontId="21" fillId="0" borderId="0" xfId="45" applyFont="1" applyFill="1" applyBorder="1" applyAlignment="1" applyProtection="1">
      <alignment horizontal="center"/>
    </xf>
    <xf numFmtId="0" fontId="22" fillId="0" borderId="0" xfId="60" applyNumberFormat="1" applyFont="1" applyFill="1" applyAlignment="1">
      <alignment horizontal="left" vertical="top" wrapText="1"/>
    </xf>
    <xf numFmtId="0" fontId="21" fillId="0" borderId="0" xfId="60" applyNumberFormat="1" applyFont="1" applyFill="1" applyBorder="1" applyAlignment="1">
      <alignment horizontal="center"/>
    </xf>
    <xf numFmtId="0" fontId="22" fillId="0" borderId="0" xfId="60" applyFont="1" applyFill="1" applyAlignment="1">
      <alignment horizontal="left" vertical="top" wrapText="1"/>
    </xf>
    <xf numFmtId="0" fontId="41" fillId="0" borderId="0" xfId="0" applyFont="1" applyFill="1" applyAlignment="1">
      <alignment horizontal="justify" wrapText="1"/>
    </xf>
    <xf numFmtId="0" fontId="21" fillId="0" borderId="0" xfId="60" applyNumberFormat="1" applyFont="1" applyFill="1" applyAlignment="1">
      <alignment horizontal="center"/>
    </xf>
    <xf numFmtId="0" fontId="21" fillId="0" borderId="0" xfId="60" applyNumberFormat="1" applyFont="1" applyFill="1" applyAlignment="1" applyProtection="1">
      <alignment horizontal="center"/>
    </xf>
    <xf numFmtId="0" fontId="22" fillId="0" borderId="0" xfId="60" applyFont="1" applyFill="1" applyBorder="1" applyAlignment="1">
      <alignment vertical="top" wrapText="1"/>
    </xf>
    <xf numFmtId="0" fontId="22" fillId="0" borderId="0" xfId="60" applyFont="1" applyFill="1" applyAlignment="1">
      <alignment horizontal="justify" wrapText="1"/>
    </xf>
    <xf numFmtId="0" fontId="0" fillId="0" borderId="0" xfId="0" applyAlignment="1">
      <alignment horizontal="justify" wrapText="1"/>
    </xf>
    <xf numFmtId="0" fontId="22" fillId="0" borderId="0" xfId="62" applyFont="1" applyFill="1" applyAlignment="1">
      <alignment horizontal="justify" wrapText="1"/>
    </xf>
    <xf numFmtId="0" fontId="21" fillId="0" borderId="0" xfId="62" applyFont="1" applyFill="1" applyAlignment="1" applyProtection="1">
      <alignment horizontal="center"/>
    </xf>
    <xf numFmtId="0" fontId="22" fillId="0" borderId="10" xfId="41" applyFont="1" applyFill="1" applyBorder="1" applyAlignment="1">
      <alignment horizontal="left" vertical="top" wrapText="1"/>
    </xf>
    <xf numFmtId="0" fontId="21" fillId="0" borderId="0" xfId="41" applyFont="1" applyFill="1" applyAlignment="1">
      <alignment horizontal="center"/>
    </xf>
    <xf numFmtId="0" fontId="22" fillId="0" borderId="0" xfId="46" applyFont="1" applyFill="1" applyAlignment="1">
      <alignment horizontal="justify" wrapText="1"/>
    </xf>
    <xf numFmtId="0" fontId="22" fillId="0" borderId="0" xfId="46" applyNumberFormat="1" applyFont="1" applyFill="1" applyAlignment="1">
      <alignment horizontal="justify" wrapText="1"/>
    </xf>
    <xf numFmtId="0" fontId="21" fillId="0" borderId="0" xfId="46" applyFont="1" applyFill="1" applyBorder="1" applyAlignment="1" applyProtection="1">
      <alignment horizontal="center"/>
    </xf>
    <xf numFmtId="0" fontId="22" fillId="0" borderId="10" xfId="41" applyFont="1" applyFill="1" applyBorder="1" applyAlignment="1">
      <alignment horizontal="justify" vertical="top" wrapText="1"/>
    </xf>
    <xf numFmtId="0" fontId="22" fillId="0" borderId="0" xfId="41" applyFont="1" applyFill="1" applyAlignment="1">
      <alignment horizontal="justify" vertical="top" wrapText="1"/>
    </xf>
    <xf numFmtId="0" fontId="21" fillId="0" borderId="0" xfId="41" applyFont="1" applyFill="1" applyBorder="1" applyAlignment="1">
      <alignment horizontal="center"/>
    </xf>
    <xf numFmtId="0" fontId="21" fillId="0" borderId="0" xfId="42" applyFont="1" applyFill="1" applyBorder="1" applyAlignment="1" applyProtection="1">
      <alignment horizontal="center"/>
    </xf>
    <xf numFmtId="0" fontId="22" fillId="0" borderId="10" xfId="42" applyFont="1" applyFill="1" applyBorder="1" applyAlignment="1">
      <alignment horizontal="left"/>
    </xf>
    <xf numFmtId="0" fontId="22" fillId="0" borderId="0" xfId="42" applyFont="1" applyFill="1" applyAlignment="1">
      <alignment horizontal="left"/>
    </xf>
    <xf numFmtId="0" fontId="21" fillId="0" borderId="0" xfId="42" applyFont="1" applyFill="1" applyAlignment="1" applyProtection="1">
      <alignment horizontal="center"/>
    </xf>
    <xf numFmtId="0" fontId="21" fillId="0" borderId="0" xfId="42" applyNumberFormat="1" applyFont="1" applyFill="1" applyBorder="1" applyAlignment="1">
      <alignment horizontal="center"/>
    </xf>
    <xf numFmtId="0" fontId="22" fillId="0" borderId="0" xfId="42" applyNumberFormat="1" applyFont="1" applyFill="1" applyAlignment="1">
      <alignment horizontal="justify" vertical="top" wrapText="1"/>
    </xf>
    <xf numFmtId="0" fontId="22" fillId="0" borderId="10" xfId="42" applyNumberFormat="1" applyFont="1" applyFill="1" applyBorder="1" applyAlignment="1">
      <alignment horizontal="left" vertical="top" wrapText="1"/>
    </xf>
    <xf numFmtId="0" fontId="21" fillId="0" borderId="0" xfId="42" applyNumberFormat="1" applyFont="1" applyFill="1" applyAlignment="1">
      <alignment horizontal="center" wrapText="1"/>
    </xf>
    <xf numFmtId="0" fontId="22" fillId="0" borderId="0" xfId="42" applyNumberFormat="1" applyFont="1" applyFill="1" applyAlignment="1">
      <alignment horizontal="justify" vertical="justify" wrapText="1"/>
    </xf>
    <xf numFmtId="166" fontId="22" fillId="0" borderId="0" xfId="112" applyFont="1" applyFill="1" applyAlignment="1">
      <alignment horizontal="justify" wrapText="1"/>
    </xf>
    <xf numFmtId="166" fontId="21" fillId="0" borderId="0" xfId="112" applyNumberFormat="1" applyFont="1" applyFill="1" applyBorder="1" applyAlignment="1" applyProtection="1">
      <alignment horizontal="center"/>
    </xf>
    <xf numFmtId="0" fontId="22" fillId="0" borderId="10" xfId="60" applyFont="1" applyFill="1" applyBorder="1" applyAlignment="1" applyProtection="1">
      <alignment horizontal="left" vertical="top" wrapText="1"/>
    </xf>
    <xf numFmtId="0" fontId="21" fillId="0" borderId="0" xfId="42" applyNumberFormat="1" applyFont="1" applyFill="1" applyBorder="1" applyAlignment="1" applyProtection="1">
      <alignment horizontal="center"/>
    </xf>
    <xf numFmtId="0" fontId="22" fillId="0" borderId="0" xfId="42" applyFont="1" applyFill="1" applyAlignment="1">
      <alignment horizontal="justify" vertical="top" wrapText="1"/>
    </xf>
    <xf numFmtId="0" fontId="22" fillId="0" borderId="0" xfId="42" applyFont="1" applyFill="1" applyAlignment="1">
      <alignment horizontal="justify" vertical="justify" wrapText="1"/>
    </xf>
    <xf numFmtId="0" fontId="22" fillId="0" borderId="0" xfId="42" applyFont="1" applyFill="1" applyAlignment="1">
      <alignment horizontal="justify" wrapText="1"/>
    </xf>
    <xf numFmtId="0" fontId="22" fillId="0" borderId="0" xfId="60" applyFont="1" applyFill="1" applyBorder="1" applyAlignment="1" applyProtection="1">
      <alignment horizontal="left" vertical="justify" wrapText="1"/>
    </xf>
    <xf numFmtId="0" fontId="21" fillId="0" borderId="0" xfId="28" applyNumberFormat="1" applyFont="1" applyFill="1" applyBorder="1" applyAlignment="1" applyProtection="1">
      <alignment horizontal="center"/>
    </xf>
    <xf numFmtId="0" fontId="22" fillId="0" borderId="10" xfId="28" applyNumberFormat="1" applyFont="1" applyFill="1" applyBorder="1" applyAlignment="1">
      <alignment horizontal="left" vertical="top" wrapText="1"/>
    </xf>
    <xf numFmtId="0" fontId="22" fillId="0" borderId="0" xfId="42" applyFont="1" applyFill="1" applyBorder="1" applyAlignment="1">
      <alignment wrapText="1"/>
    </xf>
    <xf numFmtId="0" fontId="22" fillId="0" borderId="0" xfId="61" applyFont="1" applyFill="1" applyAlignment="1">
      <alignment horizontal="justify" vertical="top" wrapText="1"/>
    </xf>
    <xf numFmtId="0" fontId="21" fillId="0" borderId="0" xfId="61" applyFont="1" applyFill="1" applyBorder="1" applyAlignment="1">
      <alignment horizontal="center"/>
    </xf>
    <xf numFmtId="0" fontId="22" fillId="0" borderId="0" xfId="64" applyFont="1" applyFill="1" applyAlignment="1">
      <alignment horizontal="justify" vertical="justify" wrapText="1"/>
    </xf>
    <xf numFmtId="0" fontId="22" fillId="0" borderId="0" xfId="64" applyNumberFormat="1" applyFont="1" applyFill="1" applyAlignment="1">
      <alignment horizontal="justify" vertical="justify" wrapText="1"/>
    </xf>
    <xf numFmtId="0" fontId="21" fillId="0" borderId="0" xfId="64" applyFont="1" applyFill="1" applyBorder="1" applyAlignment="1">
      <alignment horizontal="center" vertical="top" wrapText="1"/>
    </xf>
    <xf numFmtId="0" fontId="21" fillId="0" borderId="0" xfId="64" applyFont="1" applyFill="1" applyBorder="1" applyAlignment="1">
      <alignment horizontal="center"/>
    </xf>
    <xf numFmtId="0" fontId="21" fillId="0" borderId="0" xfId="47" applyNumberFormat="1" applyFont="1" applyFill="1" applyBorder="1" applyAlignment="1" applyProtection="1">
      <alignment horizontal="center"/>
    </xf>
    <xf numFmtId="0" fontId="22" fillId="0" borderId="0" xfId="47" applyFont="1" applyFill="1" applyAlignment="1">
      <alignment horizontal="justify" vertical="justify" wrapText="1"/>
    </xf>
    <xf numFmtId="0" fontId="21" fillId="0" borderId="0" xfId="48" applyNumberFormat="1" applyFont="1" applyFill="1" applyBorder="1" applyAlignment="1" applyProtection="1">
      <alignment horizontal="center"/>
    </xf>
    <xf numFmtId="0" fontId="22" fillId="0" borderId="10" xfId="48" applyFont="1" applyFill="1" applyBorder="1" applyAlignment="1">
      <alignment horizontal="justify" vertical="justify" wrapText="1"/>
    </xf>
    <xf numFmtId="0" fontId="21" fillId="0" borderId="0" xfId="49" applyFont="1" applyFill="1" applyAlignment="1" applyProtection="1">
      <alignment horizontal="center"/>
    </xf>
    <xf numFmtId="0" fontId="21" fillId="0" borderId="0" xfId="49" applyFont="1" applyFill="1" applyBorder="1" applyAlignment="1" applyProtection="1">
      <alignment horizontal="center"/>
    </xf>
    <xf numFmtId="0" fontId="22" fillId="0" borderId="0" xfId="66" applyFont="1" applyFill="1" applyAlignment="1">
      <alignment horizontal="justify" vertical="top" wrapText="1"/>
    </xf>
    <xf numFmtId="0" fontId="22" fillId="0" borderId="0" xfId="66" applyNumberFormat="1" applyFont="1" applyFill="1" applyAlignment="1">
      <alignment horizontal="justify" wrapText="1"/>
    </xf>
    <xf numFmtId="0" fontId="21" fillId="0" borderId="0" xfId="66" applyNumberFormat="1" applyFont="1" applyFill="1" applyBorder="1" applyAlignment="1" applyProtection="1">
      <alignment horizontal="center" wrapText="1"/>
    </xf>
    <xf numFmtId="0" fontId="41" fillId="0" borderId="0" xfId="0" applyFont="1" applyFill="1" applyAlignment="1">
      <alignment wrapText="1"/>
    </xf>
    <xf numFmtId="0" fontId="21" fillId="0" borderId="0" xfId="66" applyNumberFormat="1" applyFont="1" applyFill="1" applyBorder="1" applyAlignment="1" applyProtection="1">
      <alignment horizontal="center"/>
    </xf>
    <xf numFmtId="0" fontId="41" fillId="0" borderId="0" xfId="0" applyFont="1" applyFill="1" applyAlignment="1"/>
    <xf numFmtId="0" fontId="21" fillId="0" borderId="0" xfId="40" applyNumberFormat="1" applyFont="1" applyFill="1" applyBorder="1" applyAlignment="1" applyProtection="1">
      <alignment horizontal="center"/>
    </xf>
    <xf numFmtId="0" fontId="1" fillId="0" borderId="0" xfId="0" applyFont="1" applyFill="1" applyAlignment="1"/>
  </cellXfs>
  <cellStyles count="12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_budget 2004-05_2.6.04" xfId="40"/>
    <cellStyle name="Normal_budget 2004-05_2.6.04_1st supp. vol. II" xfId="41"/>
    <cellStyle name="Normal_budget 2004-05_2.6.04_1st supp.vol.III" xfId="42"/>
    <cellStyle name="Normal_budget 2004-05_2.6.04_2nd&amp;FinalSUppl08-0Web" xfId="43"/>
    <cellStyle name="Normal_budget 2004-05_2.6.04_Dem11" xfId="44"/>
    <cellStyle name="Normal_budget 2004-05_2.6.04_Dem13" xfId="45"/>
    <cellStyle name="Normal_budget 2004-05_2.6.04_Dem21" xfId="46"/>
    <cellStyle name="Normal_budget 2004-05_2.6.04_Dem40" xfId="47"/>
    <cellStyle name="Normal_budget 2004-05_2.6.04_Dem41" xfId="48"/>
    <cellStyle name="Normal_budget 2004-05_2.6.04_Dem42" xfId="49"/>
    <cellStyle name="Normal_budget 2004-05_2.6.04_Dem5" xfId="50"/>
    <cellStyle name="Normal_budget 2004-05_2.6.04_Dem8" xfId="51"/>
    <cellStyle name="Normal_budget 2004-05_27.5.04" xfId="52"/>
    <cellStyle name="Normal_BUDGET FOR  03-04 10-02-03" xfId="53"/>
    <cellStyle name="Normal_BUDGET FOR  03-04 10-02-03_1st supp. vol.IV" xfId="54"/>
    <cellStyle name="Normal_BUDGET FOR  03-04 10-02-03_Dem41" xfId="55"/>
    <cellStyle name="Normal_BUDGET FOR  03-04..." xfId="56"/>
    <cellStyle name="Normal_BUDGET FOR  03-04..._1st supp.vol.III" xfId="57"/>
    <cellStyle name="Normal_BUDGET FOR  03-04..._Dem42" xfId="58"/>
    <cellStyle name="Normal_BUDGET FOR  03-04_Dem2" xfId="59"/>
    <cellStyle name="Normal_budget for 03-04" xfId="60"/>
    <cellStyle name="Normal_budget for 03-04_1st supp. vol.IV" xfId="61"/>
    <cellStyle name="Normal_budget for 03-04_Dem19" xfId="62"/>
    <cellStyle name="Normal_budget for 03-04_Dem21" xfId="63"/>
    <cellStyle name="Normal_budget for 03-04_Dem39" xfId="64"/>
    <cellStyle name="Normal_budget for 03-04_Dem41" xfId="65"/>
    <cellStyle name="Normal_budget for 03-04_Dem43" xfId="66"/>
    <cellStyle name="Normal_budget for 03-04_Dem7" xfId="67"/>
    <cellStyle name="Normal_BUDGET2000" xfId="68"/>
    <cellStyle name="Normal_BUDGET-2000" xfId="69"/>
    <cellStyle name="Normal_BUDGET-2000_1st supp. vol. II" xfId="70"/>
    <cellStyle name="Normal_BUDGET-2000_1st supp.vol.III" xfId="71"/>
    <cellStyle name="Normal_BUDGET-2000_Dem10" xfId="72"/>
    <cellStyle name="Normal_BUDGET-2000_Dem11" xfId="73"/>
    <cellStyle name="Normal_BUDGET-2000_Dem13" xfId="74"/>
    <cellStyle name="Normal_BUDGET-2000_Dem19" xfId="75"/>
    <cellStyle name="Normal_BUDGET-2000_Dem2" xfId="76"/>
    <cellStyle name="Normal_BUDGET-2000_Dem3" xfId="77"/>
    <cellStyle name="Normal_BUDGET-2000_Dem39" xfId="78"/>
    <cellStyle name="Normal_BUDGET-2000_Dem4" xfId="79"/>
    <cellStyle name="Normal_BUDGET-2000_Dem40" xfId="80"/>
    <cellStyle name="Normal_BUDGET-2000_Dem41" xfId="81"/>
    <cellStyle name="Normal_BUDGET-2000_Dem6" xfId="82"/>
    <cellStyle name="Normal_BUDGET-2000_Dem9" xfId="83"/>
    <cellStyle name="Normal_budgetDocNIC02-03" xfId="84"/>
    <cellStyle name="Normal_budgetDocNIC02-03_1st supp. vol. II" xfId="85"/>
    <cellStyle name="Normal_budgetDocNIC02-03_1st supp.vol.III" xfId="86"/>
    <cellStyle name="Normal_budgetDocNIC02-03_Dem11" xfId="87"/>
    <cellStyle name="Normal_budgetDocNIC02-03_Dem13" xfId="88"/>
    <cellStyle name="Normal_budgetDocNIC02-03_Dem19" xfId="89"/>
    <cellStyle name="Normal_budgetDocNIC02-03_Dem2" xfId="90"/>
    <cellStyle name="Normal_budgetDocNIC02-03_Dem21" xfId="91"/>
    <cellStyle name="Normal_budgetDocNIC02-03_Dem3" xfId="92"/>
    <cellStyle name="Normal_budgetDocNIC02-03_Dem39" xfId="93"/>
    <cellStyle name="Normal_budgetDocNIC02-03_Dem4" xfId="94"/>
    <cellStyle name="Normal_budgetDocNIC02-03_Dem40" xfId="95"/>
    <cellStyle name="Normal_budgetDocNIC02-03_Dem41" xfId="96"/>
    <cellStyle name="Normal_budgetDocNIC02-03_Dem42" xfId="97"/>
    <cellStyle name="Normal_budgetDocNIC02-03_Dem6" xfId="98"/>
    <cellStyle name="Normal_budgetDocNIC02-03_Dem9" xfId="99"/>
    <cellStyle name="Normal_budgetDocNIC02-03_Sheet1" xfId="100"/>
    <cellStyle name="Normal_DEMAND17" xfId="101"/>
    <cellStyle name="Normal_DEMAND17_1st supp. vol. II" xfId="102"/>
    <cellStyle name="Normal_DEMAND17_1st supp. vol.IV" xfId="103"/>
    <cellStyle name="Normal_DEMAND17_Dem16" xfId="104"/>
    <cellStyle name="Normal_DEMAND17_Dem22" xfId="105"/>
    <cellStyle name="Normal_DEMAND17_Dem39" xfId="106"/>
    <cellStyle name="Normal_DEMAND17_Dem40" xfId="107"/>
    <cellStyle name="Normal_DEMAND17_Dem41" xfId="108"/>
    <cellStyle name="Normal_DEMAND17_Dem7" xfId="109"/>
    <cellStyle name="Normal_DEMAND17_GOV" xfId="110"/>
    <cellStyle name="Normal_DEMAND51_1st supp. vol.IV" xfId="111"/>
    <cellStyle name="Normal_DEMAND51_1st supp.vol.III" xfId="112"/>
    <cellStyle name="Normal_DEMAND51_Dem11" xfId="113"/>
    <cellStyle name="Normal_DEMAND51_Dem46" xfId="114"/>
    <cellStyle name="Note" xfId="115" builtinId="10" customBuiltin="1"/>
    <cellStyle name="Output" xfId="116" builtinId="21" customBuiltin="1"/>
    <cellStyle name="Title" xfId="117" builtinId="15" customBuiltin="1"/>
    <cellStyle name="Total" xfId="118" builtinId="25" customBuiltin="1"/>
    <cellStyle name="Warning Text" xfId="119"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vmlDrawing" Target="../drawings/vmlDrawing6.vml"/><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3.bin"/><Relationship Id="rId7" Type="http://schemas.openxmlformats.org/officeDocument/2006/relationships/comments" Target="../comments3.xml"/><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vmlDrawing" Target="../drawings/vmlDrawing7.vml"/><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8.bin"/><Relationship Id="rId7" Type="http://schemas.openxmlformats.org/officeDocument/2006/relationships/comments" Target="../comments4.xml"/><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vmlDrawing" Target="../drawings/vmlDrawing8.vml"/><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comments" Target="../comments5.xml"/><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vmlDrawing" Target="../drawings/vmlDrawing9.vml"/><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vmlDrawing" Target="../drawings/vmlDrawing10.vml"/><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3.bin"/><Relationship Id="rId7" Type="http://schemas.openxmlformats.org/officeDocument/2006/relationships/comments" Target="../comments6.xml"/><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vmlDrawing" Target="../drawings/vmlDrawing11.vml"/><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8.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vmlDrawing" Target="../drawings/vmlDrawing12.vml"/><Relationship Id="rId5" Type="http://schemas.openxmlformats.org/officeDocument/2006/relationships/printerSettings" Target="../printerSettings/printerSettings90.bin"/><Relationship Id="rId4" Type="http://schemas.openxmlformats.org/officeDocument/2006/relationships/printerSettings" Target="../printerSettings/printerSettings8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5" Type="http://schemas.openxmlformats.org/officeDocument/2006/relationships/printerSettings" Target="../printerSettings/printerSettings100.bin"/><Relationship Id="rId4" Type="http://schemas.openxmlformats.org/officeDocument/2006/relationships/printerSettings" Target="../printerSettings/printerSettings9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6" Type="http://schemas.openxmlformats.org/officeDocument/2006/relationships/vmlDrawing" Target="../drawings/vmlDrawing13.vml"/><Relationship Id="rId5" Type="http://schemas.openxmlformats.org/officeDocument/2006/relationships/printerSettings" Target="../printerSettings/printerSettings105.bin"/><Relationship Id="rId4" Type="http://schemas.openxmlformats.org/officeDocument/2006/relationships/printerSettings" Target="../printerSettings/printerSettings10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5" Type="http://schemas.openxmlformats.org/officeDocument/2006/relationships/printerSettings" Target="../printerSettings/printerSettings110.bin"/><Relationship Id="rId4" Type="http://schemas.openxmlformats.org/officeDocument/2006/relationships/printerSettings" Target="../printerSettings/printerSettings10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6" Type="http://schemas.openxmlformats.org/officeDocument/2006/relationships/vmlDrawing" Target="../drawings/vmlDrawing14.vml"/><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33.bin"/><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38.bin"/><Relationship Id="rId7" Type="http://schemas.openxmlformats.org/officeDocument/2006/relationships/comments" Target="../comments7.xml"/><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vmlDrawing" Target="../drawings/vmlDrawing15.vml"/><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5" Type="http://schemas.openxmlformats.org/officeDocument/2006/relationships/printerSettings" Target="../printerSettings/printerSettings145.bin"/><Relationship Id="rId4" Type="http://schemas.openxmlformats.org/officeDocument/2006/relationships/printerSettings" Target="../printerSettings/printerSettings14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48.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 Id="rId5" Type="http://schemas.openxmlformats.org/officeDocument/2006/relationships/printerSettings" Target="../printerSettings/printerSettings155.bin"/><Relationship Id="rId4" Type="http://schemas.openxmlformats.org/officeDocument/2006/relationships/printerSettings" Target="../printerSettings/printerSettings15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58.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5" Type="http://schemas.openxmlformats.org/officeDocument/2006/relationships/printerSettings" Target="../printerSettings/printerSettings160.bin"/><Relationship Id="rId4" Type="http://schemas.openxmlformats.org/officeDocument/2006/relationships/printerSettings" Target="../printerSettings/printerSettings159.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63.bin"/><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5" Type="http://schemas.openxmlformats.org/officeDocument/2006/relationships/printerSettings" Target="../printerSettings/printerSettings165.bin"/><Relationship Id="rId4" Type="http://schemas.openxmlformats.org/officeDocument/2006/relationships/printerSettings" Target="../printerSettings/printerSettings164.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68.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 Id="rId5" Type="http://schemas.openxmlformats.org/officeDocument/2006/relationships/printerSettings" Target="../printerSettings/printerSettings170.bin"/><Relationship Id="rId4" Type="http://schemas.openxmlformats.org/officeDocument/2006/relationships/printerSettings" Target="../printerSettings/printerSettings169.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73.bin"/><Relationship Id="rId2" Type="http://schemas.openxmlformats.org/officeDocument/2006/relationships/printerSettings" Target="../printerSettings/printerSettings172.bin"/><Relationship Id="rId1" Type="http://schemas.openxmlformats.org/officeDocument/2006/relationships/printerSettings" Target="../printerSettings/printerSettings171.bin"/><Relationship Id="rId5" Type="http://schemas.openxmlformats.org/officeDocument/2006/relationships/printerSettings" Target="../printerSettings/printerSettings175.bin"/><Relationship Id="rId4" Type="http://schemas.openxmlformats.org/officeDocument/2006/relationships/printerSettings" Target="../printerSettings/printerSettings17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78.bin"/><Relationship Id="rId2" Type="http://schemas.openxmlformats.org/officeDocument/2006/relationships/printerSettings" Target="../printerSettings/printerSettings177.bin"/><Relationship Id="rId1" Type="http://schemas.openxmlformats.org/officeDocument/2006/relationships/printerSettings" Target="../printerSettings/printerSettings176.bin"/><Relationship Id="rId5" Type="http://schemas.openxmlformats.org/officeDocument/2006/relationships/printerSettings" Target="../printerSettings/printerSettings180.bin"/><Relationship Id="rId4" Type="http://schemas.openxmlformats.org/officeDocument/2006/relationships/printerSettings" Target="../printerSettings/printerSettings179.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83.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5" Type="http://schemas.openxmlformats.org/officeDocument/2006/relationships/printerSettings" Target="../printerSettings/printerSettings185.bin"/><Relationship Id="rId4" Type="http://schemas.openxmlformats.org/officeDocument/2006/relationships/printerSettings" Target="../printerSettings/printerSettings184.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88.bin"/><Relationship Id="rId2" Type="http://schemas.openxmlformats.org/officeDocument/2006/relationships/printerSettings" Target="../printerSettings/printerSettings187.bin"/><Relationship Id="rId1" Type="http://schemas.openxmlformats.org/officeDocument/2006/relationships/printerSettings" Target="../printerSettings/printerSettings186.bin"/><Relationship Id="rId5" Type="http://schemas.openxmlformats.org/officeDocument/2006/relationships/printerSettings" Target="../printerSettings/printerSettings190.bin"/><Relationship Id="rId4" Type="http://schemas.openxmlformats.org/officeDocument/2006/relationships/printerSettings" Target="../printerSettings/printerSettings189.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93.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98.bin"/><Relationship Id="rId7" Type="http://schemas.openxmlformats.org/officeDocument/2006/relationships/comments" Target="../comments8.xml"/><Relationship Id="rId2" Type="http://schemas.openxmlformats.org/officeDocument/2006/relationships/printerSettings" Target="../printerSettings/printerSettings197.bin"/><Relationship Id="rId1" Type="http://schemas.openxmlformats.org/officeDocument/2006/relationships/printerSettings" Target="../printerSettings/printerSettings196.bin"/><Relationship Id="rId6" Type="http://schemas.openxmlformats.org/officeDocument/2006/relationships/vmlDrawing" Target="../drawings/vmlDrawing16.vml"/><Relationship Id="rId5" Type="http://schemas.openxmlformats.org/officeDocument/2006/relationships/printerSettings" Target="../printerSettings/printerSettings200.bin"/><Relationship Id="rId4" Type="http://schemas.openxmlformats.org/officeDocument/2006/relationships/printerSettings" Target="../printerSettings/printerSettings199.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203.bin"/><Relationship Id="rId2" Type="http://schemas.openxmlformats.org/officeDocument/2006/relationships/printerSettings" Target="../printerSettings/printerSettings202.bin"/><Relationship Id="rId1" Type="http://schemas.openxmlformats.org/officeDocument/2006/relationships/printerSettings" Target="../printerSettings/printerSettings201.bin"/><Relationship Id="rId5" Type="http://schemas.openxmlformats.org/officeDocument/2006/relationships/printerSettings" Target="../printerSettings/printerSettings205.bin"/><Relationship Id="rId4" Type="http://schemas.openxmlformats.org/officeDocument/2006/relationships/printerSettings" Target="../printerSettings/printerSettings204.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208.bin"/><Relationship Id="rId2" Type="http://schemas.openxmlformats.org/officeDocument/2006/relationships/printerSettings" Target="../printerSettings/printerSettings207.bin"/><Relationship Id="rId1" Type="http://schemas.openxmlformats.org/officeDocument/2006/relationships/printerSettings" Target="../printerSettings/printerSettings206.bin"/><Relationship Id="rId5" Type="http://schemas.openxmlformats.org/officeDocument/2006/relationships/printerSettings" Target="../printerSettings/printerSettings210.bin"/><Relationship Id="rId4" Type="http://schemas.openxmlformats.org/officeDocument/2006/relationships/printerSettings" Target="../printerSettings/printerSettings209.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213.bin"/><Relationship Id="rId7" Type="http://schemas.openxmlformats.org/officeDocument/2006/relationships/comments" Target="../comments9.xml"/><Relationship Id="rId2" Type="http://schemas.openxmlformats.org/officeDocument/2006/relationships/printerSettings" Target="../printerSettings/printerSettings212.bin"/><Relationship Id="rId1" Type="http://schemas.openxmlformats.org/officeDocument/2006/relationships/printerSettings" Target="../printerSettings/printerSettings211.bin"/><Relationship Id="rId6" Type="http://schemas.openxmlformats.org/officeDocument/2006/relationships/vmlDrawing" Target="../drawings/vmlDrawing17.vml"/><Relationship Id="rId5" Type="http://schemas.openxmlformats.org/officeDocument/2006/relationships/printerSettings" Target="../printerSettings/printerSettings215.bin"/><Relationship Id="rId4" Type="http://schemas.openxmlformats.org/officeDocument/2006/relationships/printerSettings" Target="../printerSettings/printerSettings214.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218.bin"/><Relationship Id="rId7" Type="http://schemas.openxmlformats.org/officeDocument/2006/relationships/comments" Target="../comments10.xml"/><Relationship Id="rId2" Type="http://schemas.openxmlformats.org/officeDocument/2006/relationships/printerSettings" Target="../printerSettings/printerSettings217.bin"/><Relationship Id="rId1" Type="http://schemas.openxmlformats.org/officeDocument/2006/relationships/printerSettings" Target="../printerSettings/printerSettings216.bin"/><Relationship Id="rId6" Type="http://schemas.openxmlformats.org/officeDocument/2006/relationships/vmlDrawing" Target="../drawings/vmlDrawing18.vml"/><Relationship Id="rId5" Type="http://schemas.openxmlformats.org/officeDocument/2006/relationships/printerSettings" Target="../printerSettings/printerSettings220.bin"/><Relationship Id="rId4" Type="http://schemas.openxmlformats.org/officeDocument/2006/relationships/printerSettings" Target="../printerSettings/printerSettings219.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223.bin"/><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5" Type="http://schemas.openxmlformats.org/officeDocument/2006/relationships/printerSettings" Target="../printerSettings/printerSettings225.bin"/><Relationship Id="rId4" Type="http://schemas.openxmlformats.org/officeDocument/2006/relationships/printerSettings" Target="../printerSettings/printerSettings224.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228.bin"/><Relationship Id="rId7" Type="http://schemas.openxmlformats.org/officeDocument/2006/relationships/comments" Target="../comments11.xml"/><Relationship Id="rId2" Type="http://schemas.openxmlformats.org/officeDocument/2006/relationships/printerSettings" Target="../printerSettings/printerSettings227.bin"/><Relationship Id="rId1" Type="http://schemas.openxmlformats.org/officeDocument/2006/relationships/printerSettings" Target="../printerSettings/printerSettings226.bin"/><Relationship Id="rId6" Type="http://schemas.openxmlformats.org/officeDocument/2006/relationships/vmlDrawing" Target="../drawings/vmlDrawing19.vml"/><Relationship Id="rId5" Type="http://schemas.openxmlformats.org/officeDocument/2006/relationships/printerSettings" Target="../printerSettings/printerSettings230.bin"/><Relationship Id="rId4" Type="http://schemas.openxmlformats.org/officeDocument/2006/relationships/printerSettings" Target="../printerSettings/printerSettings229.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233.bin"/><Relationship Id="rId2" Type="http://schemas.openxmlformats.org/officeDocument/2006/relationships/printerSettings" Target="../printerSettings/printerSettings232.bin"/><Relationship Id="rId1" Type="http://schemas.openxmlformats.org/officeDocument/2006/relationships/printerSettings" Target="../printerSettings/printerSettings231.bin"/><Relationship Id="rId5" Type="http://schemas.openxmlformats.org/officeDocument/2006/relationships/printerSettings" Target="../printerSettings/printerSettings235.bin"/><Relationship Id="rId4" Type="http://schemas.openxmlformats.org/officeDocument/2006/relationships/printerSettings" Target="../printerSettings/printerSettings234.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238.bin"/><Relationship Id="rId2" Type="http://schemas.openxmlformats.org/officeDocument/2006/relationships/printerSettings" Target="../printerSettings/printerSettings237.bin"/><Relationship Id="rId1" Type="http://schemas.openxmlformats.org/officeDocument/2006/relationships/printerSettings" Target="../printerSettings/printerSettings236.bin"/><Relationship Id="rId5" Type="http://schemas.openxmlformats.org/officeDocument/2006/relationships/printerSettings" Target="../printerSettings/printerSettings240.bin"/><Relationship Id="rId4" Type="http://schemas.openxmlformats.org/officeDocument/2006/relationships/printerSettings" Target="../printerSettings/printerSettings239.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243.bin"/><Relationship Id="rId2" Type="http://schemas.openxmlformats.org/officeDocument/2006/relationships/printerSettings" Target="../printerSettings/printerSettings242.bin"/><Relationship Id="rId1" Type="http://schemas.openxmlformats.org/officeDocument/2006/relationships/printerSettings" Target="../printerSettings/printerSettings241.bin"/><Relationship Id="rId5" Type="http://schemas.openxmlformats.org/officeDocument/2006/relationships/printerSettings" Target="../printerSettings/printerSettings245.bin"/><Relationship Id="rId4" Type="http://schemas.openxmlformats.org/officeDocument/2006/relationships/printerSettings" Target="../printerSettings/printerSettings24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vmlDrawing" Target="../drawings/vmlDrawing2.v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vmlDrawing" Target="../drawings/vmlDrawing3.v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vmlDrawing" Target="../drawings/vmlDrawing4.v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comments" Target="../comments2.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vmlDrawing" Target="../drawings/vmlDrawing5.vml"/><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sheetPr codeName="Sheet1"/>
  <dimension ref="A1:D101"/>
  <sheetViews>
    <sheetView view="pageBreakPreview" zoomScaleNormal="130" zoomScaleSheetLayoutView="100" workbookViewId="0">
      <selection activeCell="E99" sqref="E99"/>
    </sheetView>
  </sheetViews>
  <sheetFormatPr defaultRowHeight="15"/>
  <cols>
    <col min="1" max="1" width="8.28515625" style="653" customWidth="1"/>
    <col min="2" max="2" width="58" style="652" customWidth="1"/>
    <col min="3" max="3" width="18.42578125" style="654" customWidth="1"/>
    <col min="4" max="16384" width="9.140625" style="652"/>
  </cols>
  <sheetData>
    <row r="1" spans="1:3" ht="15.75">
      <c r="A1" s="2402" t="s">
        <v>350</v>
      </c>
      <c r="B1" s="2402"/>
      <c r="C1" s="2402"/>
    </row>
    <row r="2" spans="1:3" ht="8.25" customHeight="1"/>
    <row r="3" spans="1:3" ht="76.5" customHeight="1">
      <c r="A3" s="2403" t="s">
        <v>351</v>
      </c>
      <c r="B3" s="2403"/>
      <c r="C3" s="2403"/>
    </row>
    <row r="4" spans="1:3" ht="19.5" customHeight="1">
      <c r="A4" s="2404" t="s">
        <v>353</v>
      </c>
      <c r="B4" s="2404"/>
      <c r="C4" s="2404"/>
    </row>
    <row r="5" spans="1:3" ht="10.5" customHeight="1" thickBot="1"/>
    <row r="6" spans="1:3" ht="18.75" customHeight="1" thickTop="1" thickBot="1">
      <c r="A6" s="655" t="s">
        <v>1064</v>
      </c>
      <c r="B6" s="656" t="s">
        <v>357</v>
      </c>
      <c r="C6" s="657" t="s">
        <v>352</v>
      </c>
    </row>
    <row r="7" spans="1:3" ht="15.75" thickTop="1">
      <c r="A7" s="2298" t="s">
        <v>1065</v>
      </c>
      <c r="B7" s="2306" t="s">
        <v>356</v>
      </c>
      <c r="C7" s="663">
        <v>1319.79</v>
      </c>
    </row>
    <row r="8" spans="1:3">
      <c r="A8" s="2299" t="s">
        <v>199</v>
      </c>
      <c r="B8" s="659" t="s">
        <v>1823</v>
      </c>
      <c r="C8" s="664">
        <v>890.21</v>
      </c>
    </row>
    <row r="9" spans="1:3">
      <c r="A9" s="2299" t="s">
        <v>200</v>
      </c>
      <c r="B9" s="659" t="s">
        <v>346</v>
      </c>
      <c r="C9" s="664">
        <v>209.73</v>
      </c>
    </row>
    <row r="10" spans="1:3">
      <c r="A10" s="2299" t="s">
        <v>201</v>
      </c>
      <c r="B10" s="659" t="s">
        <v>1628</v>
      </c>
      <c r="C10" s="664">
        <v>144</v>
      </c>
    </row>
    <row r="11" spans="1:3">
      <c r="A11" s="2299" t="s">
        <v>202</v>
      </c>
      <c r="B11" s="659" t="s">
        <v>2015</v>
      </c>
      <c r="C11" s="664">
        <v>154.56</v>
      </c>
    </row>
    <row r="12" spans="1:3">
      <c r="A12" s="2299" t="s">
        <v>203</v>
      </c>
      <c r="B12" s="659" t="s">
        <v>2016</v>
      </c>
      <c r="C12" s="664">
        <v>829</v>
      </c>
    </row>
    <row r="13" spans="1:3">
      <c r="A13" s="2299" t="s">
        <v>204</v>
      </c>
      <c r="B13" s="659" t="s">
        <v>2017</v>
      </c>
      <c r="C13" s="664">
        <v>3999.94</v>
      </c>
    </row>
    <row r="14" spans="1:3">
      <c r="A14" s="2299" t="s">
        <v>205</v>
      </c>
      <c r="B14" s="659" t="s">
        <v>347</v>
      </c>
      <c r="C14" s="664">
        <v>1454.32</v>
      </c>
    </row>
    <row r="15" spans="1:3">
      <c r="A15" s="2300" t="s">
        <v>206</v>
      </c>
      <c r="B15" s="659" t="s">
        <v>2019</v>
      </c>
      <c r="C15" s="664">
        <v>292.58999999999997</v>
      </c>
    </row>
    <row r="16" spans="1:3">
      <c r="A16" s="2299" t="s">
        <v>207</v>
      </c>
      <c r="B16" s="659" t="s">
        <v>348</v>
      </c>
      <c r="C16" s="664">
        <v>1108.1199999999999</v>
      </c>
    </row>
    <row r="17" spans="1:3">
      <c r="A17" s="2299" t="s">
        <v>208</v>
      </c>
      <c r="B17" s="659" t="s">
        <v>2022</v>
      </c>
      <c r="C17" s="1944">
        <v>2.0099999999999998</v>
      </c>
    </row>
    <row r="18" spans="1:3">
      <c r="A18" s="2299" t="s">
        <v>209</v>
      </c>
      <c r="B18" s="659" t="s">
        <v>453</v>
      </c>
      <c r="C18" s="664">
        <v>1652.99</v>
      </c>
    </row>
    <row r="19" spans="1:3">
      <c r="A19" s="2299" t="s">
        <v>210</v>
      </c>
      <c r="B19" s="659" t="s">
        <v>454</v>
      </c>
      <c r="C19" s="664">
        <v>13.9</v>
      </c>
    </row>
    <row r="20" spans="1:3" s="661" customFormat="1">
      <c r="A20" s="2299" t="s">
        <v>211</v>
      </c>
      <c r="B20" s="659" t="s">
        <v>455</v>
      </c>
      <c r="C20" s="664">
        <v>1879.21</v>
      </c>
    </row>
    <row r="21" spans="1:3" s="661" customFormat="1">
      <c r="A21" s="2299" t="s">
        <v>212</v>
      </c>
      <c r="B21" s="659" t="s">
        <v>456</v>
      </c>
      <c r="C21" s="664">
        <v>2721.01</v>
      </c>
    </row>
    <row r="22" spans="1:3" s="661" customFormat="1">
      <c r="A22" s="2299" t="s">
        <v>213</v>
      </c>
      <c r="B22" s="659" t="s">
        <v>899</v>
      </c>
      <c r="C22" s="664">
        <v>28.75</v>
      </c>
    </row>
    <row r="23" spans="1:3" s="661" customFormat="1">
      <c r="A23" s="2299" t="s">
        <v>214</v>
      </c>
      <c r="B23" s="659" t="s">
        <v>457</v>
      </c>
      <c r="C23" s="664">
        <v>70</v>
      </c>
    </row>
    <row r="24" spans="1:3" s="661" customFormat="1">
      <c r="A24" s="2299" t="s">
        <v>215</v>
      </c>
      <c r="B24" s="659" t="s">
        <v>458</v>
      </c>
      <c r="C24" s="664">
        <v>838.36</v>
      </c>
    </row>
    <row r="25" spans="1:3" s="661" customFormat="1">
      <c r="A25" s="2299" t="s">
        <v>216</v>
      </c>
      <c r="B25" s="659" t="s">
        <v>459</v>
      </c>
      <c r="C25" s="664">
        <v>33</v>
      </c>
    </row>
    <row r="26" spans="1:3" s="661" customFormat="1">
      <c r="A26" s="2301" t="s">
        <v>217</v>
      </c>
      <c r="B26" s="659" t="s">
        <v>460</v>
      </c>
      <c r="C26" s="664">
        <v>116.79</v>
      </c>
    </row>
    <row r="27" spans="1:3" s="661" customFormat="1">
      <c r="A27" s="2302" t="s">
        <v>218</v>
      </c>
      <c r="B27" s="659" t="s">
        <v>461</v>
      </c>
      <c r="C27" s="664">
        <v>445.84</v>
      </c>
    </row>
    <row r="28" spans="1:3" s="661" customFormat="1">
      <c r="A28" s="2304" t="s">
        <v>219</v>
      </c>
      <c r="B28" s="1938" t="s">
        <v>462</v>
      </c>
      <c r="C28" s="2307">
        <v>47</v>
      </c>
    </row>
    <row r="29" spans="1:3" ht="15.75" thickBot="1">
      <c r="A29" s="2303" t="s">
        <v>220</v>
      </c>
      <c r="B29" s="2310" t="s">
        <v>463</v>
      </c>
      <c r="C29" s="2311">
        <v>442.49</v>
      </c>
    </row>
    <row r="30" spans="1:3" ht="15.75" thickTop="1">
      <c r="A30" s="2312" t="s">
        <v>221</v>
      </c>
      <c r="B30" s="1939" t="s">
        <v>900</v>
      </c>
      <c r="C30" s="663">
        <v>34.74</v>
      </c>
    </row>
    <row r="31" spans="1:3">
      <c r="A31" s="2302" t="s">
        <v>222</v>
      </c>
      <c r="B31" s="2309" t="s">
        <v>536</v>
      </c>
      <c r="C31" s="664">
        <v>11.88</v>
      </c>
    </row>
    <row r="32" spans="1:3">
      <c r="A32" s="2302" t="s">
        <v>223</v>
      </c>
      <c r="B32" s="2308" t="s">
        <v>464</v>
      </c>
      <c r="C32" s="1945">
        <v>5</v>
      </c>
    </row>
    <row r="33" spans="1:3" ht="45">
      <c r="A33" s="2302" t="s">
        <v>224</v>
      </c>
      <c r="B33" s="1940" t="s">
        <v>465</v>
      </c>
      <c r="C33" s="664">
        <v>25.61</v>
      </c>
    </row>
    <row r="34" spans="1:3" ht="30">
      <c r="A34" s="2302" t="s">
        <v>225</v>
      </c>
      <c r="B34" s="1937" t="s">
        <v>483</v>
      </c>
      <c r="C34" s="664">
        <v>105.01</v>
      </c>
    </row>
    <row r="35" spans="1:3">
      <c r="A35" s="2302" t="s">
        <v>226</v>
      </c>
      <c r="B35" s="1937" t="s">
        <v>484</v>
      </c>
      <c r="C35" s="664">
        <v>30.8</v>
      </c>
    </row>
    <row r="36" spans="1:3">
      <c r="A36" s="2302" t="s">
        <v>227</v>
      </c>
      <c r="B36" s="1937" t="s">
        <v>485</v>
      </c>
      <c r="C36" s="664">
        <v>1613.01</v>
      </c>
    </row>
    <row r="37" spans="1:3">
      <c r="A37" s="2302" t="s">
        <v>228</v>
      </c>
      <c r="B37" s="1937" t="s">
        <v>349</v>
      </c>
      <c r="C37" s="664">
        <v>38.299999999999997</v>
      </c>
    </row>
    <row r="38" spans="1:3">
      <c r="A38" s="2302" t="s">
        <v>229</v>
      </c>
      <c r="B38" s="1937" t="s">
        <v>487</v>
      </c>
      <c r="C38" s="664">
        <v>255.82</v>
      </c>
    </row>
    <row r="39" spans="1:3">
      <c r="A39" s="2302" t="s">
        <v>230</v>
      </c>
      <c r="B39" s="1941" t="s">
        <v>902</v>
      </c>
      <c r="C39" s="664">
        <v>44.1</v>
      </c>
    </row>
    <row r="40" spans="1:3">
      <c r="A40" s="2302" t="s">
        <v>231</v>
      </c>
      <c r="B40" s="1941" t="s">
        <v>488</v>
      </c>
      <c r="C40" s="664">
        <v>676.29</v>
      </c>
    </row>
    <row r="41" spans="1:3">
      <c r="A41" s="2302" t="s">
        <v>232</v>
      </c>
      <c r="B41" s="1941" t="s">
        <v>489</v>
      </c>
      <c r="C41" s="664">
        <v>1047.4000000000001</v>
      </c>
    </row>
    <row r="42" spans="1:3">
      <c r="A42" s="2302" t="s">
        <v>233</v>
      </c>
      <c r="B42" s="1942" t="s">
        <v>903</v>
      </c>
      <c r="C42" s="664">
        <v>56.15</v>
      </c>
    </row>
    <row r="43" spans="1:3">
      <c r="A43" s="2304" t="s">
        <v>234</v>
      </c>
      <c r="B43" s="1941" t="s">
        <v>490</v>
      </c>
      <c r="C43" s="2305">
        <v>150.85</v>
      </c>
    </row>
    <row r="44" spans="1:3">
      <c r="A44" s="2304" t="s">
        <v>354</v>
      </c>
      <c r="B44" s="1941" t="s">
        <v>491</v>
      </c>
      <c r="C44" s="664">
        <v>2054.5300000000002</v>
      </c>
    </row>
    <row r="45" spans="1:3">
      <c r="A45" s="2304" t="s">
        <v>355</v>
      </c>
      <c r="B45" s="1941" t="s">
        <v>904</v>
      </c>
      <c r="C45" s="664">
        <v>216.55</v>
      </c>
    </row>
    <row r="46" spans="1:3">
      <c r="A46" s="2304" t="s">
        <v>2064</v>
      </c>
      <c r="B46" s="1943" t="s">
        <v>905</v>
      </c>
      <c r="C46" s="664">
        <v>81.87</v>
      </c>
    </row>
    <row r="47" spans="1:3">
      <c r="A47" s="2304" t="s">
        <v>2065</v>
      </c>
      <c r="B47" s="1941" t="s">
        <v>334</v>
      </c>
      <c r="C47" s="664">
        <v>764.55</v>
      </c>
    </row>
    <row r="48" spans="1:3" ht="15.75" thickBot="1">
      <c r="A48" s="2304" t="s">
        <v>2066</v>
      </c>
      <c r="B48" s="1941" t="s">
        <v>906</v>
      </c>
      <c r="C48" s="664">
        <v>1621.17</v>
      </c>
    </row>
    <row r="49" spans="1:4" ht="16.5" thickTop="1" thickBot="1">
      <c r="A49" s="665"/>
      <c r="B49" s="666" t="s">
        <v>235</v>
      </c>
      <c r="C49" s="667">
        <f>SUM(C7:C48)</f>
        <v>27527.239999999998</v>
      </c>
      <c r="D49" s="2313"/>
    </row>
    <row r="50" spans="1:4" ht="16.5" thickTop="1" thickBot="1">
      <c r="A50" s="2314"/>
      <c r="B50" s="2315"/>
      <c r="C50" s="2316"/>
    </row>
    <row r="51" spans="1:4" ht="18" customHeight="1" thickTop="1" thickBot="1">
      <c r="A51" s="655" t="s">
        <v>236</v>
      </c>
      <c r="B51" s="656" t="s">
        <v>237</v>
      </c>
      <c r="C51" s="657" t="s">
        <v>352</v>
      </c>
    </row>
    <row r="52" spans="1:4" ht="15.75" thickTop="1">
      <c r="A52" s="2298" t="s">
        <v>1065</v>
      </c>
      <c r="B52" s="1946" t="s">
        <v>356</v>
      </c>
      <c r="C52" s="658">
        <v>330</v>
      </c>
    </row>
    <row r="53" spans="1:4">
      <c r="A53" s="2299" t="s">
        <v>199</v>
      </c>
      <c r="B53" s="659" t="s">
        <v>1823</v>
      </c>
      <c r="C53" s="660">
        <v>682.96</v>
      </c>
    </row>
    <row r="54" spans="1:4">
      <c r="A54" s="2299" t="s">
        <v>200</v>
      </c>
      <c r="B54" s="659" t="s">
        <v>346</v>
      </c>
      <c r="C54" s="660">
        <v>473.25</v>
      </c>
    </row>
    <row r="55" spans="1:4">
      <c r="A55" s="2299" t="s">
        <v>201</v>
      </c>
      <c r="B55" s="659" t="s">
        <v>2015</v>
      </c>
      <c r="C55" s="660">
        <v>555.34</v>
      </c>
    </row>
    <row r="56" spans="1:4">
      <c r="A56" s="2299" t="s">
        <v>202</v>
      </c>
      <c r="B56" s="1937" t="s">
        <v>2017</v>
      </c>
      <c r="C56" s="660">
        <v>1860</v>
      </c>
    </row>
    <row r="57" spans="1:4">
      <c r="A57" s="2299" t="s">
        <v>203</v>
      </c>
      <c r="B57" s="1937" t="s">
        <v>347</v>
      </c>
      <c r="C57" s="660">
        <v>0.02</v>
      </c>
    </row>
    <row r="58" spans="1:4">
      <c r="A58" s="2299" t="s">
        <v>204</v>
      </c>
      <c r="B58" s="1937" t="s">
        <v>2019</v>
      </c>
      <c r="C58" s="660">
        <v>12.5</v>
      </c>
    </row>
    <row r="59" spans="1:4">
      <c r="A59" s="2299" t="s">
        <v>205</v>
      </c>
      <c r="B59" s="1937" t="s">
        <v>348</v>
      </c>
      <c r="C59" s="660">
        <v>268</v>
      </c>
    </row>
    <row r="60" spans="1:4">
      <c r="A60" s="2299" t="s">
        <v>206</v>
      </c>
      <c r="B60" s="1937" t="s">
        <v>453</v>
      </c>
      <c r="C60" s="660">
        <v>3782</v>
      </c>
    </row>
    <row r="61" spans="1:4">
      <c r="A61" s="2299" t="s">
        <v>207</v>
      </c>
      <c r="B61" s="1937" t="s">
        <v>455</v>
      </c>
      <c r="C61" s="660">
        <v>160</v>
      </c>
    </row>
    <row r="62" spans="1:4">
      <c r="A62" s="2299" t="s">
        <v>208</v>
      </c>
      <c r="B62" s="1937" t="s">
        <v>456</v>
      </c>
      <c r="C62" s="660">
        <v>100</v>
      </c>
    </row>
    <row r="63" spans="1:4">
      <c r="A63" s="2299" t="s">
        <v>209</v>
      </c>
      <c r="B63" s="1937" t="s">
        <v>460</v>
      </c>
      <c r="C63" s="660">
        <v>15</v>
      </c>
    </row>
    <row r="64" spans="1:4">
      <c r="A64" s="2299" t="s">
        <v>210</v>
      </c>
      <c r="B64" s="1937" t="s">
        <v>461</v>
      </c>
      <c r="C64" s="660">
        <v>83.95</v>
      </c>
    </row>
    <row r="65" spans="1:3" ht="45">
      <c r="A65" s="2299" t="s">
        <v>211</v>
      </c>
      <c r="B65" s="1940" t="s">
        <v>465</v>
      </c>
      <c r="C65" s="660">
        <v>200</v>
      </c>
    </row>
    <row r="66" spans="1:3">
      <c r="A66" s="2299" t="s">
        <v>212</v>
      </c>
      <c r="B66" s="1937" t="s">
        <v>484</v>
      </c>
      <c r="C66" s="660">
        <v>200</v>
      </c>
    </row>
    <row r="67" spans="1:3">
      <c r="A67" s="2299" t="s">
        <v>213</v>
      </c>
      <c r="B67" s="1937" t="s">
        <v>485</v>
      </c>
      <c r="C67" s="660">
        <v>300.01</v>
      </c>
    </row>
    <row r="68" spans="1:3">
      <c r="A68" s="2299" t="s">
        <v>214</v>
      </c>
      <c r="B68" s="1937" t="s">
        <v>487</v>
      </c>
      <c r="C68" s="660">
        <v>950</v>
      </c>
    </row>
    <row r="69" spans="1:3">
      <c r="A69" s="2299" t="s">
        <v>215</v>
      </c>
      <c r="B69" s="2318" t="s">
        <v>488</v>
      </c>
      <c r="C69" s="660">
        <v>7872.4</v>
      </c>
    </row>
    <row r="70" spans="1:3">
      <c r="A70" s="2299" t="s">
        <v>216</v>
      </c>
      <c r="B70" s="2318" t="s">
        <v>489</v>
      </c>
      <c r="C70" s="660">
        <v>2558.64</v>
      </c>
    </row>
    <row r="71" spans="1:3">
      <c r="A71" s="2299" t="s">
        <v>217</v>
      </c>
      <c r="B71" s="2318" t="s">
        <v>491</v>
      </c>
      <c r="C71" s="660">
        <v>180</v>
      </c>
    </row>
    <row r="72" spans="1:3">
      <c r="A72" s="2299" t="s">
        <v>218</v>
      </c>
      <c r="B72" s="2318" t="s">
        <v>904</v>
      </c>
      <c r="C72" s="660">
        <v>93</v>
      </c>
    </row>
    <row r="73" spans="1:3">
      <c r="A73" s="2299" t="s">
        <v>219</v>
      </c>
      <c r="B73" s="1937" t="s">
        <v>905</v>
      </c>
      <c r="C73" s="660">
        <v>1624.65</v>
      </c>
    </row>
    <row r="74" spans="1:3" ht="15.75" thickBot="1">
      <c r="A74" s="2317" t="s">
        <v>220</v>
      </c>
      <c r="B74" s="2319" t="s">
        <v>334</v>
      </c>
      <c r="C74" s="662">
        <v>207.04</v>
      </c>
    </row>
    <row r="75" spans="1:3" ht="16.5" thickTop="1" thickBot="1">
      <c r="A75" s="665"/>
      <c r="B75" s="666" t="s">
        <v>238</v>
      </c>
      <c r="C75" s="667">
        <f>SUM(C52:C74)</f>
        <v>22508.760000000002</v>
      </c>
    </row>
    <row r="76" spans="1:3" ht="16.5" thickTop="1" thickBot="1">
      <c r="A76" s="665"/>
      <c r="B76" s="666" t="s">
        <v>239</v>
      </c>
      <c r="C76" s="667">
        <f>C75+C49</f>
        <v>50036</v>
      </c>
    </row>
    <row r="77" spans="1:3" ht="15.75" thickTop="1">
      <c r="A77" s="2320"/>
      <c r="B77" s="2321"/>
      <c r="C77" s="2322"/>
    </row>
    <row r="78" spans="1:3">
      <c r="A78" s="2323"/>
      <c r="B78" s="2321"/>
      <c r="C78" s="2322"/>
    </row>
    <row r="79" spans="1:3">
      <c r="A79" s="2323"/>
      <c r="B79" s="2321"/>
      <c r="C79" s="2322"/>
    </row>
    <row r="80" spans="1:3">
      <c r="A80" s="2323"/>
      <c r="B80" s="2321"/>
      <c r="C80" s="2322"/>
    </row>
    <row r="81" spans="1:3">
      <c r="A81" s="2323"/>
      <c r="B81" s="2321"/>
      <c r="C81" s="2322"/>
    </row>
    <row r="82" spans="1:3">
      <c r="A82" s="2323"/>
      <c r="B82" s="2321"/>
      <c r="C82" s="2322"/>
    </row>
    <row r="83" spans="1:3">
      <c r="A83" s="2323"/>
      <c r="B83" s="2321"/>
      <c r="C83" s="2322"/>
    </row>
    <row r="84" spans="1:3">
      <c r="A84" s="2323"/>
      <c r="B84" s="2321"/>
      <c r="C84" s="2322"/>
    </row>
    <row r="85" spans="1:3">
      <c r="A85" s="2323"/>
      <c r="B85" s="2321"/>
      <c r="C85" s="2322"/>
    </row>
    <row r="86" spans="1:3">
      <c r="A86" s="2323"/>
      <c r="B86" s="2321"/>
      <c r="C86" s="2322"/>
    </row>
    <row r="87" spans="1:3">
      <c r="A87" s="2323"/>
      <c r="B87" s="2321"/>
      <c r="C87" s="2322"/>
    </row>
    <row r="88" spans="1:3">
      <c r="A88" s="2323"/>
      <c r="B88" s="2321"/>
      <c r="C88" s="2322"/>
    </row>
    <row r="89" spans="1:3">
      <c r="A89" s="2323"/>
      <c r="B89" s="2321"/>
      <c r="C89" s="2322"/>
    </row>
    <row r="90" spans="1:3" ht="15.75" thickBot="1">
      <c r="A90" s="2323"/>
      <c r="B90" s="2321"/>
      <c r="C90" s="2322"/>
    </row>
    <row r="91" spans="1:3" ht="15.75" thickTop="1">
      <c r="A91" s="2320"/>
      <c r="B91" s="2326"/>
      <c r="C91" s="2327"/>
    </row>
    <row r="92" spans="1:3">
      <c r="A92" s="2405" t="s">
        <v>502</v>
      </c>
      <c r="B92" s="2405"/>
      <c r="C92" s="2324" t="s">
        <v>352</v>
      </c>
    </row>
    <row r="93" spans="1:3">
      <c r="A93" s="2325" t="s">
        <v>358</v>
      </c>
      <c r="B93" s="668" t="s">
        <v>2067</v>
      </c>
      <c r="C93" s="669">
        <v>1508.24</v>
      </c>
    </row>
    <row r="94" spans="1:3">
      <c r="A94" s="2325" t="s">
        <v>359</v>
      </c>
      <c r="B94" s="668" t="s">
        <v>364</v>
      </c>
      <c r="C94" s="669">
        <v>1588.56</v>
      </c>
    </row>
    <row r="95" spans="1:3">
      <c r="A95" s="2325" t="s">
        <v>360</v>
      </c>
      <c r="B95" s="668" t="s">
        <v>365</v>
      </c>
      <c r="C95" s="669">
        <v>3179.05</v>
      </c>
    </row>
    <row r="96" spans="1:3" ht="30">
      <c r="A96" s="2325" t="s">
        <v>361</v>
      </c>
      <c r="B96" s="668" t="s">
        <v>366</v>
      </c>
      <c r="C96" s="669">
        <v>7990.5</v>
      </c>
    </row>
    <row r="97" spans="1:3" ht="30">
      <c r="A97" s="2325" t="s">
        <v>362</v>
      </c>
      <c r="B97" s="668" t="s">
        <v>367</v>
      </c>
      <c r="C97" s="669">
        <v>5073</v>
      </c>
    </row>
    <row r="98" spans="1:3">
      <c r="A98" s="2325" t="s">
        <v>363</v>
      </c>
      <c r="B98" s="668" t="s">
        <v>368</v>
      </c>
      <c r="C98" s="669">
        <v>10496.61</v>
      </c>
    </row>
    <row r="99" spans="1:3" ht="41.25" customHeight="1">
      <c r="A99" s="2403" t="s">
        <v>369</v>
      </c>
      <c r="B99" s="2403"/>
      <c r="C99" s="2403"/>
    </row>
    <row r="100" spans="1:3" ht="61.5" customHeight="1">
      <c r="A100" s="2403" t="s">
        <v>2063</v>
      </c>
      <c r="B100" s="2403"/>
      <c r="C100" s="2403"/>
    </row>
    <row r="101" spans="1:3" ht="33" customHeight="1">
      <c r="A101" s="2404" t="s">
        <v>1406</v>
      </c>
      <c r="B101" s="2404"/>
      <c r="C101" s="2404"/>
    </row>
  </sheetData>
  <customSheetViews>
    <customSheetView guid="{44B5F5DE-C96C-4269-969A-574D4EEEEEF5}" scale="190" showRuler="0">
      <selection activeCell="A4" sqref="A4:C4"/>
      <pageMargins left="0.74803149606299213" right="0.74803149606299213" top="0.74803149606299213" bottom="4.1338582677165361" header="0.51181102362204722" footer="0.51181102362204722"/>
      <printOptions horizontalCentered="1"/>
      <pageSetup paperSize="9" orientation="portrait" r:id="rId1"/>
      <headerFooter alignWithMargins="0"/>
    </customSheetView>
    <customSheetView guid="{F13B090A-ECDA-4418-9F13-644A873400E7}"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2"/>
      <headerFooter alignWithMargins="0"/>
    </customSheetView>
    <customSheetView guid="{63DB0950-E90F-4380-862C-985B5EB19119}"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3"/>
      <headerFooter alignWithMargins="0"/>
    </customSheetView>
    <customSheetView guid="{7CE36697-C418-4ED3-BCF0-EA686CB40E87}" scale="190" showRuler="0">
      <selection activeCell="B82" sqref="B82"/>
      <pageMargins left="0.74803149606299213" right="0.74803149606299213" top="0.74803149606299213" bottom="4.1338582677165361" header="0.51181102362204722" footer="0.51181102362204722"/>
      <printOptions horizontalCentered="1"/>
      <pageSetup paperSize="9" orientation="portrait" r:id="rId4"/>
      <headerFooter alignWithMargins="0"/>
    </customSheetView>
  </customSheetViews>
  <mergeCells count="7">
    <mergeCell ref="A1:C1"/>
    <mergeCell ref="A99:C99"/>
    <mergeCell ref="A100:C100"/>
    <mergeCell ref="A101:C101"/>
    <mergeCell ref="A3:C3"/>
    <mergeCell ref="A4:C4"/>
    <mergeCell ref="A92:B92"/>
  </mergeCells>
  <phoneticPr fontId="0" type="noConversion"/>
  <printOptions horizontalCentered="1"/>
  <pageMargins left="0.74803149606299202" right="0.74803149606299202" top="0.74803149606299202" bottom="4.13" header="0.35" footer="3"/>
  <pageSetup paperSize="9" orientation="portrait" useFirstPageNumber="1" r:id="rId5"/>
  <headerFooter alignWithMargins="0">
    <oddFooter>&amp;C{iv}</oddFooter>
  </headerFooter>
</worksheet>
</file>

<file path=xl/worksheets/sheet10.xml><?xml version="1.0" encoding="utf-8"?>
<worksheet xmlns="http://schemas.openxmlformats.org/spreadsheetml/2006/main" xmlns:r="http://schemas.openxmlformats.org/officeDocument/2006/relationships">
  <sheetPr syncVertical="1" syncRef="A1" transitionEvaluation="1" codeName="Sheet62"/>
  <dimension ref="A1:H310"/>
  <sheetViews>
    <sheetView view="pageBreakPreview" zoomScaleSheetLayoutView="130" workbookViewId="0">
      <selection activeCell="I296" sqref="I296"/>
    </sheetView>
  </sheetViews>
  <sheetFormatPr defaultColWidth="12.42578125" defaultRowHeight="12.75"/>
  <cols>
    <col min="1" max="1" width="6.42578125" style="340" customWidth="1"/>
    <col min="2" max="2" width="8.140625" style="341" customWidth="1"/>
    <col min="3" max="3" width="34.5703125" style="342" customWidth="1"/>
    <col min="4" max="4" width="7.140625" style="346" customWidth="1"/>
    <col min="5" max="5" width="9.42578125" style="346" customWidth="1"/>
    <col min="6" max="6" width="9.85546875" style="339" customWidth="1"/>
    <col min="7" max="7" width="8.5703125" style="339" customWidth="1"/>
    <col min="8" max="8" width="3.7109375" style="339" customWidth="1"/>
    <col min="9" max="16384" width="12.42578125" style="339"/>
  </cols>
  <sheetData>
    <row r="1" spans="1:7">
      <c r="A1" s="2441" t="s">
        <v>1746</v>
      </c>
      <c r="B1" s="2441"/>
      <c r="C1" s="2441"/>
      <c r="D1" s="2441"/>
      <c r="E1" s="2441"/>
      <c r="F1" s="2441"/>
      <c r="G1" s="2441"/>
    </row>
    <row r="2" spans="1:7">
      <c r="A2" s="2441" t="s">
        <v>1747</v>
      </c>
      <c r="B2" s="2441"/>
      <c r="C2" s="2441"/>
      <c r="D2" s="2441"/>
      <c r="E2" s="2441"/>
      <c r="F2" s="2441"/>
      <c r="G2" s="2441"/>
    </row>
    <row r="3" spans="1:7" ht="9.9499999999999993" customHeight="1">
      <c r="A3" s="333"/>
      <c r="B3" s="334"/>
      <c r="C3" s="335"/>
      <c r="D3" s="336"/>
      <c r="E3" s="336"/>
      <c r="F3" s="337"/>
      <c r="G3" s="338"/>
    </row>
    <row r="4" spans="1:7" s="927" customFormat="1">
      <c r="A4" s="2427" t="s">
        <v>180</v>
      </c>
      <c r="B4" s="2427"/>
      <c r="C4" s="2427"/>
      <c r="D4" s="2427"/>
      <c r="E4" s="2427"/>
      <c r="F4" s="2427"/>
      <c r="G4" s="2427"/>
    </row>
    <row r="5" spans="1:7" s="927" customFormat="1" ht="13.5">
      <c r="A5" s="1401"/>
      <c r="B5" s="2428"/>
      <c r="C5" s="2428"/>
      <c r="D5" s="2428"/>
      <c r="E5" s="2428"/>
      <c r="F5" s="2428"/>
      <c r="G5" s="2428"/>
    </row>
    <row r="6" spans="1:7" s="927" customFormat="1">
      <c r="A6" s="1401"/>
      <c r="D6" s="1844"/>
      <c r="E6" s="1845" t="s">
        <v>1217</v>
      </c>
      <c r="F6" s="1845" t="s">
        <v>1218</v>
      </c>
      <c r="G6" s="1845" t="s">
        <v>1043</v>
      </c>
    </row>
    <row r="7" spans="1:7" s="927" customFormat="1">
      <c r="A7" s="1401"/>
      <c r="B7" s="1847" t="s">
        <v>1219</v>
      </c>
      <c r="C7" s="927" t="s">
        <v>1220</v>
      </c>
      <c r="D7" s="1848" t="s">
        <v>518</v>
      </c>
      <c r="E7" s="935">
        <v>2461943</v>
      </c>
      <c r="F7" s="935">
        <v>244527</v>
      </c>
      <c r="G7" s="935">
        <f>SUM(E7:F7)</f>
        <v>2706470</v>
      </c>
    </row>
    <row r="8" spans="1:7" s="927" customFormat="1">
      <c r="A8" s="1401"/>
      <c r="B8" s="1847" t="s">
        <v>1221</v>
      </c>
      <c r="C8" s="1850" t="s">
        <v>1222</v>
      </c>
      <c r="D8" s="1851"/>
      <c r="E8" s="936"/>
      <c r="F8" s="936"/>
      <c r="G8" s="936"/>
    </row>
    <row r="9" spans="1:7" s="927" customFormat="1">
      <c r="A9" s="1401"/>
      <c r="B9" s="1847"/>
      <c r="C9" s="1850" t="s">
        <v>985</v>
      </c>
      <c r="D9" s="1851" t="s">
        <v>518</v>
      </c>
      <c r="E9" s="936">
        <f>SUM(G214)</f>
        <v>399994</v>
      </c>
      <c r="F9" s="1853">
        <f>SUM(G278)</f>
        <v>186000</v>
      </c>
      <c r="G9" s="936">
        <f>SUM(E9:F9)</f>
        <v>585994</v>
      </c>
    </row>
    <row r="10" spans="1:7" s="927" customFormat="1">
      <c r="A10" s="1401"/>
      <c r="B10" s="1854" t="s">
        <v>517</v>
      </c>
      <c r="C10" s="927" t="s">
        <v>619</v>
      </c>
      <c r="D10" s="1855" t="s">
        <v>518</v>
      </c>
      <c r="E10" s="1856">
        <f>SUM(E7:E9)</f>
        <v>2861937</v>
      </c>
      <c r="F10" s="1856">
        <f>SUM(F7:F9)</f>
        <v>430527</v>
      </c>
      <c r="G10" s="1856">
        <f>SUM(E10:F10)</f>
        <v>3292464</v>
      </c>
    </row>
    <row r="11" spans="1:7" s="927" customFormat="1">
      <c r="A11" s="1401"/>
      <c r="B11" s="1847"/>
      <c r="D11" s="934"/>
      <c r="E11" s="934"/>
      <c r="F11" s="1848"/>
      <c r="G11" s="934"/>
    </row>
    <row r="12" spans="1:7" s="927" customFormat="1">
      <c r="A12" s="1401"/>
      <c r="B12" s="1847" t="s">
        <v>620</v>
      </c>
      <c r="C12" s="927" t="s">
        <v>621</v>
      </c>
      <c r="F12" s="1859"/>
    </row>
    <row r="13" spans="1:7" s="927" customFormat="1" ht="13.5" thickBot="1">
      <c r="A13" s="1861"/>
      <c r="B13" s="2425" t="s">
        <v>622</v>
      </c>
      <c r="C13" s="2425"/>
      <c r="D13" s="2425"/>
      <c r="E13" s="2425"/>
      <c r="F13" s="2425"/>
      <c r="G13" s="2425"/>
    </row>
    <row r="14" spans="1:7" s="927" customFormat="1" ht="14.25" thickTop="1" thickBot="1">
      <c r="A14" s="1861"/>
      <c r="B14" s="2433" t="s">
        <v>623</v>
      </c>
      <c r="C14" s="2433"/>
      <c r="D14" s="2433"/>
      <c r="E14" s="1782" t="s">
        <v>519</v>
      </c>
      <c r="F14" s="1782" t="s">
        <v>624</v>
      </c>
      <c r="G14" s="1865" t="s">
        <v>1043</v>
      </c>
    </row>
    <row r="15" spans="1:7" ht="13.5" thickTop="1">
      <c r="C15" s="350" t="s">
        <v>522</v>
      </c>
      <c r="D15" s="347"/>
      <c r="E15" s="347"/>
      <c r="F15" s="347"/>
      <c r="G15" s="347"/>
    </row>
    <row r="16" spans="1:7">
      <c r="A16" s="340" t="s">
        <v>523</v>
      </c>
      <c r="B16" s="351">
        <v>2059</v>
      </c>
      <c r="C16" s="352" t="s">
        <v>710</v>
      </c>
      <c r="D16" s="347"/>
      <c r="E16" s="347"/>
      <c r="F16" s="347"/>
      <c r="G16" s="347"/>
    </row>
    <row r="17" spans="1:8">
      <c r="A17" s="349"/>
      <c r="B17" s="354">
        <v>61</v>
      </c>
      <c r="C17" s="355" t="s">
        <v>499</v>
      </c>
      <c r="D17" s="242"/>
      <c r="E17" s="344"/>
      <c r="F17" s="242"/>
      <c r="G17" s="344"/>
    </row>
    <row r="18" spans="1:8" ht="25.5">
      <c r="A18" s="357"/>
      <c r="B18" s="354">
        <v>77</v>
      </c>
      <c r="C18" s="353" t="s">
        <v>582</v>
      </c>
      <c r="D18" s="42"/>
      <c r="E18" s="358"/>
      <c r="F18" s="42"/>
      <c r="G18" s="358"/>
    </row>
    <row r="19" spans="1:8">
      <c r="A19" s="357"/>
      <c r="B19" s="354" t="s">
        <v>583</v>
      </c>
      <c r="C19" s="353" t="s">
        <v>189</v>
      </c>
      <c r="D19" s="25"/>
      <c r="E19" s="25">
        <v>20000</v>
      </c>
      <c r="F19" s="1716">
        <v>0</v>
      </c>
      <c r="G19" s="359">
        <f>E19</f>
        <v>20000</v>
      </c>
      <c r="H19" s="339" t="s">
        <v>697</v>
      </c>
    </row>
    <row r="20" spans="1:8" ht="25.5">
      <c r="A20" s="357" t="s">
        <v>517</v>
      </c>
      <c r="B20" s="354">
        <v>77</v>
      </c>
      <c r="C20" s="353" t="s">
        <v>582</v>
      </c>
      <c r="D20" s="25"/>
      <c r="E20" s="32">
        <f>SUM(E19:E19)</f>
        <v>20000</v>
      </c>
      <c r="F20" s="1718">
        <f>SUM(F19:F19)</f>
        <v>0</v>
      </c>
      <c r="G20" s="32">
        <f>SUM(G19:G19)</f>
        <v>20000</v>
      </c>
    </row>
    <row r="21" spans="1:8">
      <c r="A21" s="357" t="s">
        <v>517</v>
      </c>
      <c r="B21" s="354">
        <v>61</v>
      </c>
      <c r="C21" s="353" t="s">
        <v>499</v>
      </c>
      <c r="D21" s="25"/>
      <c r="E21" s="34">
        <f t="shared" ref="E21:G22" si="0">E20</f>
        <v>20000</v>
      </c>
      <c r="F21" s="1719">
        <f t="shared" si="0"/>
        <v>0</v>
      </c>
      <c r="G21" s="34">
        <f t="shared" si="0"/>
        <v>20000</v>
      </c>
    </row>
    <row r="22" spans="1:8" s="363" customFormat="1">
      <c r="A22" s="357" t="s">
        <v>517</v>
      </c>
      <c r="B22" s="1996">
        <v>60.052999999999997</v>
      </c>
      <c r="C22" s="352" t="s">
        <v>713</v>
      </c>
      <c r="D22" s="25"/>
      <c r="E22" s="32">
        <f t="shared" si="0"/>
        <v>20000</v>
      </c>
      <c r="F22" s="1718">
        <f t="shared" si="0"/>
        <v>0</v>
      </c>
      <c r="G22" s="32">
        <f t="shared" si="0"/>
        <v>20000</v>
      </c>
    </row>
    <row r="23" spans="1:8" s="363" customFormat="1">
      <c r="A23" s="357" t="s">
        <v>517</v>
      </c>
      <c r="B23" s="364">
        <v>60</v>
      </c>
      <c r="C23" s="353" t="s">
        <v>1771</v>
      </c>
      <c r="D23" s="25"/>
      <c r="E23" s="32">
        <f t="shared" ref="E23:G24" si="1">E22</f>
        <v>20000</v>
      </c>
      <c r="F23" s="1718">
        <f t="shared" si="1"/>
        <v>0</v>
      </c>
      <c r="G23" s="32">
        <f t="shared" si="1"/>
        <v>20000</v>
      </c>
    </row>
    <row r="24" spans="1:8">
      <c r="A24" s="333" t="s">
        <v>517</v>
      </c>
      <c r="B24" s="365">
        <v>2059</v>
      </c>
      <c r="C24" s="352" t="s">
        <v>710</v>
      </c>
      <c r="D24" s="25"/>
      <c r="E24" s="32">
        <f t="shared" si="1"/>
        <v>20000</v>
      </c>
      <c r="F24" s="1718">
        <f t="shared" si="1"/>
        <v>0</v>
      </c>
      <c r="G24" s="32">
        <f t="shared" si="1"/>
        <v>20000</v>
      </c>
    </row>
    <row r="25" spans="1:8" ht="9.75" customHeight="1">
      <c r="A25" s="333"/>
      <c r="B25" s="365"/>
      <c r="C25" s="352"/>
      <c r="D25" s="42"/>
      <c r="E25" s="358"/>
      <c r="F25" s="358"/>
      <c r="G25" s="358"/>
    </row>
    <row r="26" spans="1:8">
      <c r="A26" s="333" t="s">
        <v>523</v>
      </c>
      <c r="B26" s="366">
        <v>2202</v>
      </c>
      <c r="C26" s="367" t="s">
        <v>1748</v>
      </c>
      <c r="D26" s="42"/>
      <c r="E26" s="358"/>
      <c r="F26" s="358"/>
      <c r="G26" s="358"/>
    </row>
    <row r="27" spans="1:8">
      <c r="A27" s="333"/>
      <c r="B27" s="368">
        <v>1</v>
      </c>
      <c r="C27" s="369" t="s">
        <v>584</v>
      </c>
      <c r="D27" s="375"/>
      <c r="E27" s="370"/>
      <c r="F27" s="370"/>
      <c r="G27" s="370"/>
    </row>
    <row r="28" spans="1:8" ht="10.5" customHeight="1">
      <c r="A28" s="333"/>
      <c r="B28" s="334"/>
      <c r="C28" s="367"/>
      <c r="D28" s="358"/>
      <c r="E28" s="42"/>
      <c r="F28" s="358"/>
      <c r="G28" s="42"/>
    </row>
    <row r="29" spans="1:8">
      <c r="A29" s="333"/>
      <c r="B29" s="371">
        <v>1.107</v>
      </c>
      <c r="C29" s="367" t="s">
        <v>588</v>
      </c>
      <c r="D29" s="374"/>
      <c r="E29" s="370"/>
      <c r="F29" s="370"/>
      <c r="G29" s="370"/>
    </row>
    <row r="30" spans="1:8">
      <c r="A30" s="333"/>
      <c r="B30" s="334">
        <v>66</v>
      </c>
      <c r="C30" s="369" t="s">
        <v>589</v>
      </c>
      <c r="D30" s="374"/>
      <c r="E30" s="374"/>
      <c r="F30" s="374"/>
      <c r="G30" s="374"/>
    </row>
    <row r="31" spans="1:8">
      <c r="A31" s="333"/>
      <c r="B31" s="373" t="s">
        <v>592</v>
      </c>
      <c r="C31" s="369" t="s">
        <v>534</v>
      </c>
      <c r="D31" s="25"/>
      <c r="E31" s="25">
        <v>133</v>
      </c>
      <c r="F31" s="1716">
        <v>0</v>
      </c>
      <c r="G31" s="25">
        <f>E31</f>
        <v>133</v>
      </c>
      <c r="H31" s="339" t="s">
        <v>2091</v>
      </c>
    </row>
    <row r="32" spans="1:8">
      <c r="A32" s="333" t="s">
        <v>517</v>
      </c>
      <c r="B32" s="334">
        <v>66</v>
      </c>
      <c r="C32" s="369" t="s">
        <v>589</v>
      </c>
      <c r="D32" s="25"/>
      <c r="E32" s="32">
        <f>SUM(E31:E31)</f>
        <v>133</v>
      </c>
      <c r="F32" s="1718">
        <f>SUM(F31:F31)</f>
        <v>0</v>
      </c>
      <c r="G32" s="32">
        <f>SUM(G31:G31)</f>
        <v>133</v>
      </c>
    </row>
    <row r="33" spans="1:8">
      <c r="A33" s="333" t="s">
        <v>517</v>
      </c>
      <c r="B33" s="371">
        <v>1.107</v>
      </c>
      <c r="C33" s="367" t="s">
        <v>588</v>
      </c>
      <c r="D33" s="25"/>
      <c r="E33" s="32">
        <f>E32</f>
        <v>133</v>
      </c>
      <c r="F33" s="1718">
        <f>F32</f>
        <v>0</v>
      </c>
      <c r="G33" s="32">
        <f>G32</f>
        <v>133</v>
      </c>
    </row>
    <row r="34" spans="1:8" ht="13.35" customHeight="1">
      <c r="A34" s="333"/>
      <c r="B34" s="366"/>
      <c r="C34" s="367"/>
      <c r="D34" s="358"/>
      <c r="E34" s="344"/>
      <c r="F34" s="344"/>
      <c r="G34" s="344"/>
    </row>
    <row r="35" spans="1:8" ht="13.35" customHeight="1">
      <c r="A35" s="333"/>
      <c r="B35" s="383">
        <v>1.8</v>
      </c>
      <c r="C35" s="367" t="s">
        <v>565</v>
      </c>
      <c r="D35" s="374"/>
      <c r="E35" s="370"/>
      <c r="F35" s="370"/>
      <c r="G35" s="370"/>
    </row>
    <row r="36" spans="1:8" ht="13.35" customHeight="1">
      <c r="A36" s="333"/>
      <c r="B36" s="334">
        <v>70</v>
      </c>
      <c r="C36" s="369" t="s">
        <v>602</v>
      </c>
      <c r="D36" s="358"/>
      <c r="E36" s="358"/>
      <c r="F36" s="358"/>
      <c r="G36" s="358"/>
    </row>
    <row r="37" spans="1:8" ht="13.35" customHeight="1">
      <c r="A37" s="376"/>
      <c r="B37" s="379" t="s">
        <v>604</v>
      </c>
      <c r="C37" s="378" t="s">
        <v>534</v>
      </c>
      <c r="D37" s="34"/>
      <c r="E37" s="34">
        <v>1267</v>
      </c>
      <c r="F37" s="1719">
        <v>0</v>
      </c>
      <c r="G37" s="34">
        <f>E37</f>
        <v>1267</v>
      </c>
      <c r="H37" s="339" t="s">
        <v>2091</v>
      </c>
    </row>
    <row r="38" spans="1:8" ht="13.35" customHeight="1">
      <c r="A38" s="381" t="s">
        <v>517</v>
      </c>
      <c r="B38" s="1997">
        <v>70</v>
      </c>
      <c r="C38" s="382" t="s">
        <v>602</v>
      </c>
      <c r="D38" s="48"/>
      <c r="E38" s="32">
        <f>SUM(E36:E37)</f>
        <v>1267</v>
      </c>
      <c r="F38" s="1718">
        <f>SUM(F36:F37)</f>
        <v>0</v>
      </c>
      <c r="G38" s="32">
        <f>SUM(G36:G37)</f>
        <v>1267</v>
      </c>
    </row>
    <row r="39" spans="1:8" ht="13.35" customHeight="1">
      <c r="A39" s="333"/>
      <c r="B39" s="334"/>
      <c r="C39" s="369"/>
      <c r="D39" s="358"/>
      <c r="E39" s="42"/>
      <c r="F39" s="358"/>
      <c r="G39" s="42"/>
    </row>
    <row r="40" spans="1:8" ht="13.35" customHeight="1">
      <c r="A40" s="333"/>
      <c r="B40" s="334">
        <v>71</v>
      </c>
      <c r="C40" s="369" t="s">
        <v>605</v>
      </c>
      <c r="D40" s="358"/>
      <c r="E40" s="42"/>
      <c r="F40" s="358"/>
      <c r="G40" s="42"/>
    </row>
    <row r="41" spans="1:8" ht="25.5">
      <c r="A41" s="333"/>
      <c r="B41" s="334" t="s">
        <v>606</v>
      </c>
      <c r="C41" s="369" t="s">
        <v>607</v>
      </c>
      <c r="D41" s="25"/>
      <c r="E41" s="25">
        <v>2404</v>
      </c>
      <c r="F41" s="1770">
        <v>0</v>
      </c>
      <c r="G41" s="25">
        <f>F41+E41</f>
        <v>2404</v>
      </c>
      <c r="H41" s="339" t="s">
        <v>1509</v>
      </c>
    </row>
    <row r="42" spans="1:8">
      <c r="A42" s="333" t="s">
        <v>517</v>
      </c>
      <c r="B42" s="334">
        <v>71</v>
      </c>
      <c r="C42" s="369" t="s">
        <v>605</v>
      </c>
      <c r="D42" s="25"/>
      <c r="E42" s="32">
        <f>SUM(E41:E41)</f>
        <v>2404</v>
      </c>
      <c r="F42" s="1718">
        <f>SUM(F41:F41)</f>
        <v>0</v>
      </c>
      <c r="G42" s="32">
        <f>SUM(G41:G41)</f>
        <v>2404</v>
      </c>
    </row>
    <row r="43" spans="1:8">
      <c r="A43" s="333"/>
      <c r="B43" s="334"/>
      <c r="C43" s="369"/>
      <c r="D43" s="358"/>
      <c r="E43" s="42"/>
      <c r="F43" s="358"/>
      <c r="G43" s="42"/>
    </row>
    <row r="44" spans="1:8">
      <c r="A44" s="333"/>
      <c r="B44" s="334">
        <v>84</v>
      </c>
      <c r="C44" s="369" t="s">
        <v>608</v>
      </c>
      <c r="D44" s="358"/>
      <c r="E44" s="42"/>
      <c r="F44" s="358"/>
      <c r="G44" s="42"/>
    </row>
    <row r="45" spans="1:8">
      <c r="A45" s="333"/>
      <c r="B45" s="334" t="s">
        <v>609</v>
      </c>
      <c r="C45" s="369" t="s">
        <v>610</v>
      </c>
      <c r="D45" s="25"/>
      <c r="E45" s="25">
        <v>10000</v>
      </c>
      <c r="F45" s="1716">
        <v>0</v>
      </c>
      <c r="G45" s="25">
        <f>E45</f>
        <v>10000</v>
      </c>
      <c r="H45" s="339" t="s">
        <v>1501</v>
      </c>
    </row>
    <row r="46" spans="1:8">
      <c r="A46" s="333" t="s">
        <v>517</v>
      </c>
      <c r="B46" s="383">
        <v>1.8</v>
      </c>
      <c r="C46" s="367" t="s">
        <v>565</v>
      </c>
      <c r="D46" s="25"/>
      <c r="E46" s="32">
        <f>E45+E38+E42</f>
        <v>13671</v>
      </c>
      <c r="F46" s="1718">
        <f>F45+F38+F42</f>
        <v>0</v>
      </c>
      <c r="G46" s="32">
        <f>G45+G38+G42</f>
        <v>13671</v>
      </c>
    </row>
    <row r="47" spans="1:8">
      <c r="A47" s="333" t="s">
        <v>517</v>
      </c>
      <c r="B47" s="368">
        <v>1</v>
      </c>
      <c r="C47" s="369" t="s">
        <v>584</v>
      </c>
      <c r="D47" s="25"/>
      <c r="E47" s="32">
        <f>E46+E33</f>
        <v>13804</v>
      </c>
      <c r="F47" s="1718">
        <f>F46+F33</f>
        <v>0</v>
      </c>
      <c r="G47" s="32">
        <f>G46+G33</f>
        <v>13804</v>
      </c>
    </row>
    <row r="48" spans="1:8">
      <c r="A48" s="333"/>
      <c r="B48" s="368"/>
      <c r="C48" s="369"/>
      <c r="D48" s="358"/>
      <c r="E48" s="358"/>
      <c r="F48" s="358"/>
      <c r="G48" s="358"/>
    </row>
    <row r="49" spans="1:7" ht="13.35" customHeight="1">
      <c r="A49" s="333"/>
      <c r="B49" s="368">
        <v>2</v>
      </c>
      <c r="C49" s="369" t="s">
        <v>611</v>
      </c>
      <c r="D49" s="374"/>
      <c r="E49" s="370"/>
      <c r="F49" s="370"/>
      <c r="G49" s="370"/>
    </row>
    <row r="50" spans="1:7" ht="13.35" customHeight="1">
      <c r="A50" s="333"/>
      <c r="B50" s="384">
        <v>2.0009999999999999</v>
      </c>
      <c r="C50" s="367" t="s">
        <v>1431</v>
      </c>
      <c r="D50" s="374"/>
      <c r="E50" s="370"/>
      <c r="F50" s="370"/>
      <c r="G50" s="370"/>
    </row>
    <row r="51" spans="1:7" ht="25.5">
      <c r="A51" s="333"/>
      <c r="B51" s="334">
        <v>58</v>
      </c>
      <c r="C51" s="369" t="s">
        <v>612</v>
      </c>
      <c r="D51" s="374"/>
      <c r="E51" s="370"/>
      <c r="F51" s="370"/>
      <c r="G51" s="370"/>
    </row>
    <row r="52" spans="1:7" ht="13.35" customHeight="1">
      <c r="A52" s="333"/>
      <c r="B52" s="334">
        <v>45</v>
      </c>
      <c r="C52" s="369" t="s">
        <v>537</v>
      </c>
      <c r="D52" s="25"/>
      <c r="E52" s="25"/>
      <c r="F52" s="358"/>
      <c r="G52" s="358"/>
    </row>
    <row r="53" spans="1:7" ht="13.35" customHeight="1">
      <c r="A53" s="333"/>
      <c r="B53" s="373" t="s">
        <v>1884</v>
      </c>
      <c r="C53" s="369" t="s">
        <v>528</v>
      </c>
      <c r="D53" s="25"/>
      <c r="E53" s="25">
        <v>7674</v>
      </c>
      <c r="F53" s="1716">
        <v>0</v>
      </c>
      <c r="G53" s="25">
        <f>E53</f>
        <v>7674</v>
      </c>
    </row>
    <row r="54" spans="1:7" ht="13.35" customHeight="1">
      <c r="A54" s="333"/>
      <c r="B54" s="373" t="s">
        <v>1885</v>
      </c>
      <c r="C54" s="369" t="s">
        <v>530</v>
      </c>
      <c r="D54" s="25"/>
      <c r="E54" s="25">
        <v>100</v>
      </c>
      <c r="F54" s="1716">
        <v>0</v>
      </c>
      <c r="G54" s="25">
        <f>E54</f>
        <v>100</v>
      </c>
    </row>
    <row r="55" spans="1:7" ht="13.35" customHeight="1">
      <c r="A55" s="333"/>
      <c r="B55" s="373" t="s">
        <v>1886</v>
      </c>
      <c r="C55" s="369" t="s">
        <v>532</v>
      </c>
      <c r="D55" s="25"/>
      <c r="E55" s="25">
        <v>1214</v>
      </c>
      <c r="F55" s="1716">
        <v>0</v>
      </c>
      <c r="G55" s="25">
        <f>E55</f>
        <v>1214</v>
      </c>
    </row>
    <row r="56" spans="1:7" ht="13.35" customHeight="1">
      <c r="A56" s="333"/>
      <c r="B56" s="373" t="s">
        <v>1887</v>
      </c>
      <c r="C56" s="369" t="s">
        <v>536</v>
      </c>
      <c r="D56" s="25"/>
      <c r="E56" s="25">
        <v>100</v>
      </c>
      <c r="F56" s="1716">
        <v>0</v>
      </c>
      <c r="G56" s="25">
        <f>E56</f>
        <v>100</v>
      </c>
    </row>
    <row r="57" spans="1:7" ht="13.35" customHeight="1">
      <c r="A57" s="333" t="s">
        <v>517</v>
      </c>
      <c r="B57" s="334">
        <v>45</v>
      </c>
      <c r="C57" s="369" t="s">
        <v>537</v>
      </c>
      <c r="D57" s="25"/>
      <c r="E57" s="32">
        <f>SUM(E53:E56)</f>
        <v>9088</v>
      </c>
      <c r="F57" s="1718">
        <f>SUM(F53:F56)</f>
        <v>0</v>
      </c>
      <c r="G57" s="32">
        <f>SUM(G53:G56)</f>
        <v>9088</v>
      </c>
    </row>
    <row r="58" spans="1:7" ht="13.35" customHeight="1">
      <c r="A58" s="333"/>
      <c r="B58" s="373"/>
      <c r="C58" s="369"/>
      <c r="D58" s="25"/>
      <c r="E58" s="25"/>
      <c r="F58" s="358"/>
      <c r="G58" s="358"/>
    </row>
    <row r="59" spans="1:7" ht="13.35" customHeight="1">
      <c r="A59" s="333"/>
      <c r="B59" s="334">
        <v>46</v>
      </c>
      <c r="C59" s="369" t="s">
        <v>542</v>
      </c>
      <c r="D59" s="25"/>
      <c r="E59" s="25"/>
      <c r="F59" s="358"/>
      <c r="G59" s="358"/>
    </row>
    <row r="60" spans="1:7" ht="13.35" customHeight="1">
      <c r="A60" s="333"/>
      <c r="B60" s="373" t="s">
        <v>2097</v>
      </c>
      <c r="C60" s="369" t="s">
        <v>528</v>
      </c>
      <c r="D60" s="25"/>
      <c r="E60" s="25">
        <v>3200</v>
      </c>
      <c r="F60" s="1716">
        <v>0</v>
      </c>
      <c r="G60" s="25">
        <f>E60</f>
        <v>3200</v>
      </c>
    </row>
    <row r="61" spans="1:7" ht="13.35" customHeight="1">
      <c r="A61" s="333"/>
      <c r="B61" s="373" t="s">
        <v>2098</v>
      </c>
      <c r="C61" s="369" t="s">
        <v>530</v>
      </c>
      <c r="D61" s="25"/>
      <c r="E61" s="25">
        <v>100</v>
      </c>
      <c r="F61" s="1716">
        <v>0</v>
      </c>
      <c r="G61" s="25">
        <f>E61</f>
        <v>100</v>
      </c>
    </row>
    <row r="62" spans="1:7" ht="13.35" customHeight="1">
      <c r="A62" s="333"/>
      <c r="B62" s="373" t="s">
        <v>2099</v>
      </c>
      <c r="C62" s="369" t="s">
        <v>532</v>
      </c>
      <c r="D62" s="25"/>
      <c r="E62" s="25">
        <v>872</v>
      </c>
      <c r="F62" s="1716">
        <v>0</v>
      </c>
      <c r="G62" s="25">
        <f>E62</f>
        <v>872</v>
      </c>
    </row>
    <row r="63" spans="1:7" ht="13.35" customHeight="1">
      <c r="A63" s="333"/>
      <c r="B63" s="373" t="s">
        <v>2100</v>
      </c>
      <c r="C63" s="369" t="s">
        <v>536</v>
      </c>
      <c r="D63" s="25"/>
      <c r="E63" s="25">
        <v>100</v>
      </c>
      <c r="F63" s="1716">
        <v>0</v>
      </c>
      <c r="G63" s="25">
        <f>E63</f>
        <v>100</v>
      </c>
    </row>
    <row r="64" spans="1:7" ht="13.35" customHeight="1">
      <c r="A64" s="333" t="s">
        <v>517</v>
      </c>
      <c r="B64" s="334">
        <v>46</v>
      </c>
      <c r="C64" s="369" t="s">
        <v>542</v>
      </c>
      <c r="D64" s="25"/>
      <c r="E64" s="32">
        <f>SUM(E60:E63)</f>
        <v>4272</v>
      </c>
      <c r="F64" s="1718">
        <f>SUM(F60:F63)</f>
        <v>0</v>
      </c>
      <c r="G64" s="32">
        <f>SUM(G60:G63)</f>
        <v>4272</v>
      </c>
    </row>
    <row r="65" spans="1:8" ht="13.35" customHeight="1">
      <c r="A65" s="333"/>
      <c r="B65" s="373"/>
      <c r="C65" s="369"/>
      <c r="D65" s="25"/>
      <c r="E65" s="25"/>
      <c r="F65" s="358"/>
      <c r="G65" s="358"/>
    </row>
    <row r="66" spans="1:8" ht="13.35" customHeight="1">
      <c r="A66" s="333"/>
      <c r="B66" s="334">
        <v>47</v>
      </c>
      <c r="C66" s="369" t="s">
        <v>546</v>
      </c>
      <c r="D66" s="25"/>
      <c r="E66" s="25"/>
      <c r="F66" s="358"/>
      <c r="G66" s="358"/>
    </row>
    <row r="67" spans="1:8" ht="13.35" customHeight="1">
      <c r="A67" s="333"/>
      <c r="B67" s="373" t="s">
        <v>2101</v>
      </c>
      <c r="C67" s="369" t="s">
        <v>528</v>
      </c>
      <c r="D67" s="25"/>
      <c r="E67" s="25">
        <v>253</v>
      </c>
      <c r="F67" s="1716">
        <v>0</v>
      </c>
      <c r="G67" s="25">
        <f>E67</f>
        <v>253</v>
      </c>
    </row>
    <row r="68" spans="1:8" ht="13.35" customHeight="1">
      <c r="A68" s="333"/>
      <c r="B68" s="373" t="s">
        <v>2102</v>
      </c>
      <c r="C68" s="369" t="s">
        <v>530</v>
      </c>
      <c r="D68" s="25"/>
      <c r="E68" s="25">
        <v>75</v>
      </c>
      <c r="F68" s="1716">
        <v>0</v>
      </c>
      <c r="G68" s="25">
        <f>E68</f>
        <v>75</v>
      </c>
    </row>
    <row r="69" spans="1:8" ht="13.35" customHeight="1">
      <c r="A69" s="333"/>
      <c r="B69" s="373" t="s">
        <v>2103</v>
      </c>
      <c r="C69" s="369" t="s">
        <v>532</v>
      </c>
      <c r="D69" s="25"/>
      <c r="E69" s="25">
        <v>400</v>
      </c>
      <c r="F69" s="1716">
        <v>0</v>
      </c>
      <c r="G69" s="25">
        <f>E69</f>
        <v>400</v>
      </c>
    </row>
    <row r="70" spans="1:8" ht="13.35" customHeight="1">
      <c r="A70" s="333"/>
      <c r="B70" s="373" t="s">
        <v>2104</v>
      </c>
      <c r="C70" s="369" t="s">
        <v>536</v>
      </c>
      <c r="D70" s="25"/>
      <c r="E70" s="25">
        <v>75</v>
      </c>
      <c r="F70" s="1716">
        <v>0</v>
      </c>
      <c r="G70" s="25">
        <f>E70</f>
        <v>75</v>
      </c>
    </row>
    <row r="71" spans="1:8" ht="13.35" customHeight="1">
      <c r="A71" s="376" t="s">
        <v>517</v>
      </c>
      <c r="B71" s="377">
        <v>47</v>
      </c>
      <c r="C71" s="378" t="s">
        <v>546</v>
      </c>
      <c r="D71" s="34"/>
      <c r="E71" s="32">
        <f>SUM(E67:E70)</f>
        <v>803</v>
      </c>
      <c r="F71" s="1718">
        <f>SUM(F67:F70)</f>
        <v>0</v>
      </c>
      <c r="G71" s="32">
        <f>SUM(G67:G70)</f>
        <v>803</v>
      </c>
    </row>
    <row r="72" spans="1:8" ht="13.35" customHeight="1">
      <c r="A72" s="381"/>
      <c r="B72" s="1997">
        <v>48</v>
      </c>
      <c r="C72" s="382" t="s">
        <v>550</v>
      </c>
      <c r="D72" s="48"/>
      <c r="E72" s="48"/>
      <c r="F72" s="1998"/>
      <c r="G72" s="1998"/>
    </row>
    <row r="73" spans="1:8" ht="13.35" customHeight="1">
      <c r="A73" s="333"/>
      <c r="B73" s="373" t="s">
        <v>2105</v>
      </c>
      <c r="C73" s="369" t="s">
        <v>528</v>
      </c>
      <c r="D73" s="25"/>
      <c r="E73" s="25">
        <v>3202</v>
      </c>
      <c r="F73" s="1716">
        <v>0</v>
      </c>
      <c r="G73" s="25">
        <f>E73</f>
        <v>3202</v>
      </c>
    </row>
    <row r="74" spans="1:8" ht="13.35" customHeight="1">
      <c r="A74" s="333"/>
      <c r="B74" s="373" t="s">
        <v>2106</v>
      </c>
      <c r="C74" s="369" t="s">
        <v>530</v>
      </c>
      <c r="D74" s="25"/>
      <c r="E74" s="25">
        <v>100</v>
      </c>
      <c r="F74" s="1716">
        <v>0</v>
      </c>
      <c r="G74" s="25">
        <f>E74</f>
        <v>100</v>
      </c>
    </row>
    <row r="75" spans="1:8" ht="13.35" customHeight="1">
      <c r="A75" s="333"/>
      <c r="B75" s="373" t="s">
        <v>2107</v>
      </c>
      <c r="C75" s="369" t="s">
        <v>532</v>
      </c>
      <c r="D75" s="25"/>
      <c r="E75" s="25">
        <v>845</v>
      </c>
      <c r="F75" s="1716">
        <v>0</v>
      </c>
      <c r="G75" s="25">
        <f>E75</f>
        <v>845</v>
      </c>
    </row>
    <row r="76" spans="1:8" ht="13.35" customHeight="1">
      <c r="A76" s="333"/>
      <c r="B76" s="373" t="s">
        <v>2108</v>
      </c>
      <c r="C76" s="369" t="s">
        <v>1883</v>
      </c>
      <c r="D76" s="25"/>
      <c r="E76" s="25">
        <v>100</v>
      </c>
      <c r="F76" s="1716">
        <v>0</v>
      </c>
      <c r="G76" s="25">
        <f>E76</f>
        <v>100</v>
      </c>
    </row>
    <row r="77" spans="1:8" ht="13.35" customHeight="1">
      <c r="A77" s="333"/>
      <c r="B77" s="373" t="s">
        <v>2109</v>
      </c>
      <c r="C77" s="369" t="s">
        <v>536</v>
      </c>
      <c r="D77" s="25"/>
      <c r="E77" s="25">
        <v>100</v>
      </c>
      <c r="F77" s="1716">
        <v>0</v>
      </c>
      <c r="G77" s="25">
        <f>E77</f>
        <v>100</v>
      </c>
    </row>
    <row r="78" spans="1:8" ht="13.35" customHeight="1">
      <c r="A78" s="333" t="s">
        <v>517</v>
      </c>
      <c r="B78" s="334">
        <v>48</v>
      </c>
      <c r="C78" s="369" t="s">
        <v>550</v>
      </c>
      <c r="D78" s="25"/>
      <c r="E78" s="32">
        <f>SUM(E73:E77)</f>
        <v>4347</v>
      </c>
      <c r="F78" s="1718">
        <f>SUM(F73:F77)</f>
        <v>0</v>
      </c>
      <c r="G78" s="32">
        <f>SUM(G73:G77)</f>
        <v>4347</v>
      </c>
    </row>
    <row r="79" spans="1:8" ht="25.5">
      <c r="A79" s="333" t="s">
        <v>517</v>
      </c>
      <c r="B79" s="334">
        <v>58</v>
      </c>
      <c r="C79" s="369" t="s">
        <v>612</v>
      </c>
      <c r="D79" s="25"/>
      <c r="E79" s="32">
        <f>E78+E71+E64+E57</f>
        <v>18510</v>
      </c>
      <c r="F79" s="1718">
        <f>F78+F71+F64+F57</f>
        <v>0</v>
      </c>
      <c r="G79" s="32">
        <f>G78+G71+G64+G57</f>
        <v>18510</v>
      </c>
    </row>
    <row r="80" spans="1:8" ht="13.35" customHeight="1">
      <c r="A80" s="333" t="s">
        <v>517</v>
      </c>
      <c r="B80" s="384">
        <v>2.0009999999999999</v>
      </c>
      <c r="C80" s="367" t="s">
        <v>1431</v>
      </c>
      <c r="D80" s="25"/>
      <c r="E80" s="34">
        <f>E79</f>
        <v>18510</v>
      </c>
      <c r="F80" s="1719">
        <f>F79</f>
        <v>0</v>
      </c>
      <c r="G80" s="34">
        <f>G79</f>
        <v>18510</v>
      </c>
      <c r="H80" s="339" t="s">
        <v>803</v>
      </c>
    </row>
    <row r="81" spans="1:8" ht="13.35" customHeight="1">
      <c r="A81" s="333"/>
      <c r="B81" s="386"/>
      <c r="C81" s="367"/>
      <c r="D81" s="358"/>
      <c r="E81" s="358"/>
      <c r="F81" s="358"/>
      <c r="G81" s="358"/>
    </row>
    <row r="82" spans="1:8" ht="13.35" customHeight="1">
      <c r="A82" s="325"/>
      <c r="B82" s="272">
        <v>2.052</v>
      </c>
      <c r="C82" s="269" t="s">
        <v>2110</v>
      </c>
      <c r="D82" s="358"/>
      <c r="E82" s="358"/>
      <c r="F82" s="358"/>
      <c r="G82" s="358"/>
    </row>
    <row r="83" spans="1:8" ht="13.35" customHeight="1">
      <c r="A83" s="325"/>
      <c r="B83" s="247" t="s">
        <v>2111</v>
      </c>
      <c r="C83" s="244" t="s">
        <v>2112</v>
      </c>
      <c r="D83" s="358"/>
      <c r="E83" s="358">
        <v>2400</v>
      </c>
      <c r="F83" s="1716">
        <v>0</v>
      </c>
      <c r="G83" s="358">
        <f>E83</f>
        <v>2400</v>
      </c>
      <c r="H83" s="339" t="s">
        <v>174</v>
      </c>
    </row>
    <row r="84" spans="1:8" ht="13.35" customHeight="1">
      <c r="A84" s="325" t="s">
        <v>517</v>
      </c>
      <c r="B84" s="272">
        <v>2.052</v>
      </c>
      <c r="C84" s="269" t="s">
        <v>2110</v>
      </c>
      <c r="D84" s="358"/>
      <c r="E84" s="391">
        <f>E83</f>
        <v>2400</v>
      </c>
      <c r="F84" s="1718">
        <f>F83</f>
        <v>0</v>
      </c>
      <c r="G84" s="391">
        <f>G83</f>
        <v>2400</v>
      </c>
    </row>
    <row r="85" spans="1:8" ht="13.35" customHeight="1">
      <c r="A85" s="333"/>
      <c r="B85" s="386"/>
      <c r="C85" s="367"/>
      <c r="D85" s="358"/>
      <c r="E85" s="358"/>
      <c r="F85" s="358"/>
      <c r="G85" s="358"/>
    </row>
    <row r="86" spans="1:8" ht="13.35" customHeight="1">
      <c r="A86" s="333"/>
      <c r="B86" s="384">
        <v>2.1040000000000001</v>
      </c>
      <c r="C86" s="367" t="s">
        <v>2113</v>
      </c>
      <c r="D86" s="374"/>
      <c r="E86" s="374"/>
      <c r="F86" s="374"/>
      <c r="G86" s="374"/>
    </row>
    <row r="87" spans="1:8" ht="13.35" customHeight="1">
      <c r="A87" s="333"/>
      <c r="B87" s="334">
        <v>64</v>
      </c>
      <c r="C87" s="353" t="s">
        <v>2114</v>
      </c>
      <c r="D87" s="374"/>
      <c r="E87" s="374"/>
      <c r="F87" s="374"/>
      <c r="G87" s="374"/>
    </row>
    <row r="88" spans="1:8" ht="13.35" customHeight="1">
      <c r="A88" s="333"/>
      <c r="B88" s="334">
        <v>45</v>
      </c>
      <c r="C88" s="369" t="s">
        <v>537</v>
      </c>
      <c r="D88" s="374"/>
      <c r="E88" s="374"/>
      <c r="F88" s="374"/>
      <c r="G88" s="374"/>
    </row>
    <row r="89" spans="1:8" ht="13.35" customHeight="1">
      <c r="A89" s="333"/>
      <c r="B89" s="373" t="s">
        <v>2115</v>
      </c>
      <c r="C89" s="369" t="s">
        <v>528</v>
      </c>
      <c r="D89" s="25"/>
      <c r="E89" s="25">
        <v>89050</v>
      </c>
      <c r="F89" s="359">
        <v>31330</v>
      </c>
      <c r="G89" s="359">
        <f>SUM(E89:F89)</f>
        <v>120380</v>
      </c>
    </row>
    <row r="90" spans="1:8" ht="13.35" customHeight="1">
      <c r="A90" s="333"/>
      <c r="B90" s="373" t="s">
        <v>1584</v>
      </c>
      <c r="C90" s="369" t="s">
        <v>530</v>
      </c>
      <c r="D90" s="25"/>
      <c r="E90" s="78">
        <v>50</v>
      </c>
      <c r="F90" s="1721">
        <v>0</v>
      </c>
      <c r="G90" s="356">
        <f>E90</f>
        <v>50</v>
      </c>
    </row>
    <row r="91" spans="1:8" ht="13.35" customHeight="1">
      <c r="A91" s="333" t="s">
        <v>517</v>
      </c>
      <c r="B91" s="334">
        <v>45</v>
      </c>
      <c r="C91" s="369" t="s">
        <v>537</v>
      </c>
      <c r="D91" s="25"/>
      <c r="E91" s="32">
        <f>SUM(E89:E90)</f>
        <v>89100</v>
      </c>
      <c r="F91" s="32">
        <f>SUM(F89:F90)</f>
        <v>31330</v>
      </c>
      <c r="G91" s="32">
        <f>SUM(G89:G90)</f>
        <v>120430</v>
      </c>
    </row>
    <row r="92" spans="1:8" ht="13.35" customHeight="1">
      <c r="A92" s="333"/>
      <c r="B92" s="334"/>
      <c r="C92" s="369"/>
      <c r="D92" s="358"/>
      <c r="E92" s="358"/>
      <c r="F92" s="358"/>
      <c r="G92" s="358"/>
    </row>
    <row r="93" spans="1:8" ht="13.35" customHeight="1">
      <c r="A93" s="333"/>
      <c r="B93" s="334">
        <v>46</v>
      </c>
      <c r="C93" s="369" t="s">
        <v>542</v>
      </c>
      <c r="D93" s="374"/>
      <c r="E93" s="370"/>
      <c r="F93" s="370"/>
      <c r="G93" s="370"/>
    </row>
    <row r="94" spans="1:8" ht="13.35" customHeight="1">
      <c r="A94" s="333"/>
      <c r="B94" s="373" t="s">
        <v>1585</v>
      </c>
      <c r="C94" s="369" t="s">
        <v>528</v>
      </c>
      <c r="D94" s="25"/>
      <c r="E94" s="78">
        <v>50115</v>
      </c>
      <c r="F94" s="356">
        <f>55401-9000</f>
        <v>46401</v>
      </c>
      <c r="G94" s="356">
        <f>SUM(E94:F94)</f>
        <v>96516</v>
      </c>
    </row>
    <row r="95" spans="1:8" ht="13.35" customHeight="1">
      <c r="A95" s="333"/>
      <c r="B95" s="373" t="s">
        <v>1586</v>
      </c>
      <c r="C95" s="369" t="s">
        <v>530</v>
      </c>
      <c r="D95" s="25"/>
      <c r="E95" s="78">
        <v>50</v>
      </c>
      <c r="F95" s="1721">
        <v>0</v>
      </c>
      <c r="G95" s="356">
        <f>SUM(E95:F95)</f>
        <v>50</v>
      </c>
    </row>
    <row r="96" spans="1:8" ht="13.35" customHeight="1">
      <c r="A96" s="333" t="s">
        <v>517</v>
      </c>
      <c r="B96" s="334">
        <v>46</v>
      </c>
      <c r="C96" s="369" t="s">
        <v>542</v>
      </c>
      <c r="D96" s="25"/>
      <c r="E96" s="32">
        <f>SUM(E94:E95)</f>
        <v>50165</v>
      </c>
      <c r="F96" s="32">
        <f>SUM(F94:F95)</f>
        <v>46401</v>
      </c>
      <c r="G96" s="32">
        <f>SUM(G94:G95)</f>
        <v>96566</v>
      </c>
    </row>
    <row r="97" spans="1:8" ht="13.35" customHeight="1">
      <c r="A97" s="333"/>
      <c r="B97" s="334">
        <v>47</v>
      </c>
      <c r="C97" s="369" t="s">
        <v>546</v>
      </c>
      <c r="D97" s="374"/>
      <c r="E97" s="370"/>
      <c r="F97" s="370"/>
      <c r="G97" s="370"/>
    </row>
    <row r="98" spans="1:8" ht="13.35" customHeight="1">
      <c r="A98" s="333"/>
      <c r="B98" s="373" t="s">
        <v>1587</v>
      </c>
      <c r="C98" s="369" t="s">
        <v>528</v>
      </c>
      <c r="D98" s="25"/>
      <c r="E98" s="25">
        <v>3800</v>
      </c>
      <c r="F98" s="1716">
        <v>0</v>
      </c>
      <c r="G98" s="359">
        <f>E98</f>
        <v>3800</v>
      </c>
    </row>
    <row r="99" spans="1:8" ht="13.35" customHeight="1">
      <c r="A99" s="333"/>
      <c r="B99" s="373" t="s">
        <v>1588</v>
      </c>
      <c r="C99" s="369" t="s">
        <v>530</v>
      </c>
      <c r="D99" s="25"/>
      <c r="E99" s="25">
        <v>30</v>
      </c>
      <c r="F99" s="1716">
        <v>0</v>
      </c>
      <c r="G99" s="380">
        <f>E99</f>
        <v>30</v>
      </c>
    </row>
    <row r="100" spans="1:8" ht="13.5" customHeight="1">
      <c r="A100" s="333" t="s">
        <v>517</v>
      </c>
      <c r="B100" s="334">
        <v>47</v>
      </c>
      <c r="C100" s="369" t="s">
        <v>546</v>
      </c>
      <c r="D100" s="25"/>
      <c r="E100" s="32">
        <f>SUM(E98:E99)</f>
        <v>3830</v>
      </c>
      <c r="F100" s="1718">
        <f>SUM(F98:F99)</f>
        <v>0</v>
      </c>
      <c r="G100" s="32">
        <f>SUM(G98:G99)</f>
        <v>3830</v>
      </c>
    </row>
    <row r="101" spans="1:8" ht="12.75" customHeight="1">
      <c r="A101" s="333"/>
      <c r="B101" s="334"/>
      <c r="C101" s="369"/>
      <c r="D101" s="358"/>
      <c r="E101" s="358"/>
      <c r="F101" s="358"/>
      <c r="G101" s="358"/>
    </row>
    <row r="102" spans="1:8">
      <c r="A102" s="333"/>
      <c r="B102" s="334">
        <v>48</v>
      </c>
      <c r="C102" s="369" t="s">
        <v>550</v>
      </c>
      <c r="D102" s="374"/>
      <c r="E102" s="370"/>
      <c r="F102" s="370"/>
      <c r="G102" s="370"/>
    </row>
    <row r="103" spans="1:8">
      <c r="A103" s="333"/>
      <c r="B103" s="373" t="s">
        <v>1589</v>
      </c>
      <c r="C103" s="369" t="s">
        <v>528</v>
      </c>
      <c r="D103" s="25"/>
      <c r="E103" s="78">
        <v>25389</v>
      </c>
      <c r="F103" s="356">
        <v>5766</v>
      </c>
      <c r="G103" s="356">
        <f>F103+E103</f>
        <v>31155</v>
      </c>
    </row>
    <row r="104" spans="1:8">
      <c r="A104" s="333"/>
      <c r="B104" s="373" t="s">
        <v>1590</v>
      </c>
      <c r="C104" s="369" t="s">
        <v>530</v>
      </c>
      <c r="D104" s="25"/>
      <c r="E104" s="78">
        <v>50</v>
      </c>
      <c r="F104" s="1721">
        <v>0</v>
      </c>
      <c r="G104" s="356">
        <f>F104+E104</f>
        <v>50</v>
      </c>
    </row>
    <row r="105" spans="1:8">
      <c r="A105" s="333" t="s">
        <v>517</v>
      </c>
      <c r="B105" s="334">
        <v>48</v>
      </c>
      <c r="C105" s="369" t="s">
        <v>550</v>
      </c>
      <c r="D105" s="25"/>
      <c r="E105" s="32">
        <f>SUM(E103:E104)</f>
        <v>25439</v>
      </c>
      <c r="F105" s="32">
        <f>SUM(F103:F104)</f>
        <v>5766</v>
      </c>
      <c r="G105" s="32">
        <f>SUM(G103:G104)</f>
        <v>31205</v>
      </c>
    </row>
    <row r="106" spans="1:8">
      <c r="A106" s="376" t="s">
        <v>517</v>
      </c>
      <c r="B106" s="377">
        <v>64</v>
      </c>
      <c r="C106" s="361" t="s">
        <v>2114</v>
      </c>
      <c r="D106" s="34"/>
      <c r="E106" s="32">
        <f>E105+E100+E96+E91</f>
        <v>168534</v>
      </c>
      <c r="F106" s="32">
        <f>F105+F100+F96+F91</f>
        <v>83497</v>
      </c>
      <c r="G106" s="32">
        <f>G105+G100+G96+G91</f>
        <v>252031</v>
      </c>
      <c r="H106" s="339" t="s">
        <v>1502</v>
      </c>
    </row>
    <row r="107" spans="1:8">
      <c r="A107" s="381" t="s">
        <v>517</v>
      </c>
      <c r="B107" s="1999">
        <v>2.1040000000000001</v>
      </c>
      <c r="C107" s="2000" t="s">
        <v>2113</v>
      </c>
      <c r="D107" s="48"/>
      <c r="E107" s="32">
        <f>+E106</f>
        <v>168534</v>
      </c>
      <c r="F107" s="32">
        <f>+F106</f>
        <v>83497</v>
      </c>
      <c r="G107" s="32">
        <f>+G106</f>
        <v>252031</v>
      </c>
    </row>
    <row r="108" spans="1:8">
      <c r="A108" s="333"/>
      <c r="B108" s="366"/>
      <c r="C108" s="367"/>
      <c r="D108" s="358"/>
      <c r="E108" s="358"/>
      <c r="F108" s="358"/>
      <c r="G108" s="358"/>
    </row>
    <row r="109" spans="1:8">
      <c r="A109" s="333"/>
      <c r="B109" s="384">
        <v>2.109</v>
      </c>
      <c r="C109" s="367" t="s">
        <v>1593</v>
      </c>
      <c r="D109" s="374"/>
      <c r="E109" s="370"/>
      <c r="F109" s="370"/>
      <c r="G109" s="370"/>
    </row>
    <row r="110" spans="1:8">
      <c r="A110" s="333"/>
      <c r="B110" s="334">
        <v>65</v>
      </c>
      <c r="C110" s="369" t="s">
        <v>1594</v>
      </c>
      <c r="D110" s="374"/>
      <c r="E110" s="374"/>
      <c r="F110" s="374"/>
      <c r="G110" s="374"/>
    </row>
    <row r="111" spans="1:8">
      <c r="A111" s="333"/>
      <c r="B111" s="373" t="s">
        <v>1596</v>
      </c>
      <c r="C111" s="369" t="s">
        <v>534</v>
      </c>
      <c r="D111" s="25"/>
      <c r="E111" s="78">
        <v>21500</v>
      </c>
      <c r="F111" s="1721">
        <v>0</v>
      </c>
      <c r="G111" s="78">
        <f>E111</f>
        <v>21500</v>
      </c>
      <c r="H111" s="339" t="s">
        <v>175</v>
      </c>
    </row>
    <row r="112" spans="1:8">
      <c r="A112" s="333" t="s">
        <v>517</v>
      </c>
      <c r="B112" s="334">
        <v>65</v>
      </c>
      <c r="C112" s="369" t="s">
        <v>1594</v>
      </c>
      <c r="D112" s="25"/>
      <c r="E112" s="32">
        <f>SUM(E111:E111)</f>
        <v>21500</v>
      </c>
      <c r="F112" s="1718">
        <f>SUM(F111:F111)</f>
        <v>0</v>
      </c>
      <c r="G112" s="32">
        <f>SUM(G111:G111)</f>
        <v>21500</v>
      </c>
    </row>
    <row r="113" spans="1:8">
      <c r="A113" s="333" t="s">
        <v>517</v>
      </c>
      <c r="B113" s="384">
        <v>2.109</v>
      </c>
      <c r="C113" s="367" t="s">
        <v>1593</v>
      </c>
      <c r="D113" s="25"/>
      <c r="E113" s="32">
        <f>E112</f>
        <v>21500</v>
      </c>
      <c r="F113" s="1718">
        <f>F112</f>
        <v>0</v>
      </c>
      <c r="G113" s="32">
        <f>G112</f>
        <v>21500</v>
      </c>
    </row>
    <row r="114" spans="1:8" ht="15.75" customHeight="1">
      <c r="A114" s="333"/>
      <c r="B114" s="334"/>
      <c r="C114" s="345"/>
      <c r="D114" s="358"/>
      <c r="E114" s="358"/>
      <c r="F114" s="358"/>
      <c r="G114" s="358"/>
    </row>
    <row r="115" spans="1:8">
      <c r="A115" s="333"/>
      <c r="B115" s="389">
        <v>2.8</v>
      </c>
      <c r="C115" s="367" t="s">
        <v>565</v>
      </c>
      <c r="D115" s="374"/>
      <c r="E115" s="358"/>
      <c r="F115" s="374"/>
      <c r="G115" s="358"/>
    </row>
    <row r="116" spans="1:8">
      <c r="A116" s="333"/>
      <c r="B116" s="373" t="s">
        <v>1592</v>
      </c>
      <c r="C116" s="369" t="s">
        <v>1598</v>
      </c>
      <c r="D116" s="25"/>
      <c r="E116" s="25">
        <v>3000</v>
      </c>
      <c r="F116" s="1716">
        <v>0</v>
      </c>
      <c r="G116" s="25">
        <f>E116</f>
        <v>3000</v>
      </c>
      <c r="H116" s="339" t="s">
        <v>804</v>
      </c>
    </row>
    <row r="117" spans="1:8">
      <c r="A117" s="333"/>
      <c r="B117" s="373" t="s">
        <v>614</v>
      </c>
      <c r="C117" s="369" t="s">
        <v>1599</v>
      </c>
      <c r="D117" s="25"/>
      <c r="E117" s="25">
        <v>13801</v>
      </c>
      <c r="F117" s="1840">
        <v>0</v>
      </c>
      <c r="G117" s="25">
        <f>F117+E117</f>
        <v>13801</v>
      </c>
      <c r="H117" s="339" t="s">
        <v>1509</v>
      </c>
    </row>
    <row r="118" spans="1:8" ht="25.5">
      <c r="A118" s="333"/>
      <c r="B118" s="373" t="s">
        <v>707</v>
      </c>
      <c r="C118" s="369" t="s">
        <v>1600</v>
      </c>
      <c r="D118" s="25"/>
      <c r="E118" s="25">
        <v>198</v>
      </c>
      <c r="F118" s="1840">
        <v>0</v>
      </c>
      <c r="G118" s="25">
        <f>F118+E118</f>
        <v>198</v>
      </c>
      <c r="H118" s="339" t="s">
        <v>1509</v>
      </c>
    </row>
    <row r="119" spans="1:8">
      <c r="A119" s="333" t="s">
        <v>517</v>
      </c>
      <c r="B119" s="389">
        <v>2.8</v>
      </c>
      <c r="C119" s="367" t="s">
        <v>565</v>
      </c>
      <c r="D119" s="25"/>
      <c r="E119" s="32">
        <f>SUM(E116:E118)</f>
        <v>16999</v>
      </c>
      <c r="F119" s="1718">
        <f>SUM(F116:F118)</f>
        <v>0</v>
      </c>
      <c r="G119" s="32">
        <f>SUM(G116:G118)</f>
        <v>16999</v>
      </c>
    </row>
    <row r="120" spans="1:8">
      <c r="A120" s="333" t="s">
        <v>517</v>
      </c>
      <c r="B120" s="368">
        <v>2</v>
      </c>
      <c r="C120" s="369" t="s">
        <v>611</v>
      </c>
      <c r="D120" s="25"/>
      <c r="E120" s="34">
        <f>E119+E113+E107+E84+E80</f>
        <v>227943</v>
      </c>
      <c r="F120" s="34">
        <f>F119+F113+F107+F84+F80</f>
        <v>83497</v>
      </c>
      <c r="G120" s="34">
        <f>G119+G113+G107+G84+G80</f>
        <v>311440</v>
      </c>
    </row>
    <row r="121" spans="1:8" ht="15.75" customHeight="1">
      <c r="A121" s="333"/>
      <c r="B121" s="368"/>
      <c r="C121" s="369"/>
      <c r="D121" s="358"/>
      <c r="E121" s="358"/>
      <c r="F121" s="358"/>
      <c r="G121" s="358"/>
    </row>
    <row r="122" spans="1:8">
      <c r="A122" s="333"/>
      <c r="B122" s="368">
        <v>3</v>
      </c>
      <c r="C122" s="369" t="s">
        <v>1605</v>
      </c>
      <c r="D122" s="374"/>
      <c r="E122" s="370"/>
      <c r="F122" s="370"/>
      <c r="G122" s="370"/>
    </row>
    <row r="123" spans="1:8">
      <c r="A123" s="333"/>
      <c r="B123" s="389">
        <v>3.1030000000000002</v>
      </c>
      <c r="C123" s="367" t="s">
        <v>1606</v>
      </c>
      <c r="D123" s="374"/>
      <c r="E123" s="374"/>
      <c r="F123" s="374"/>
      <c r="G123" s="374"/>
    </row>
    <row r="124" spans="1:8">
      <c r="A124" s="333"/>
      <c r="B124" s="334">
        <v>65</v>
      </c>
      <c r="C124" s="369" t="s">
        <v>1607</v>
      </c>
      <c r="D124" s="374"/>
      <c r="E124" s="374"/>
      <c r="F124" s="374"/>
      <c r="G124" s="374"/>
    </row>
    <row r="125" spans="1:8">
      <c r="A125" s="333"/>
      <c r="B125" s="373" t="s">
        <v>1608</v>
      </c>
      <c r="C125" s="369" t="s">
        <v>528</v>
      </c>
      <c r="D125" s="25"/>
      <c r="E125" s="25">
        <v>1264</v>
      </c>
      <c r="F125" s="1721">
        <v>0</v>
      </c>
      <c r="G125" s="356">
        <f t="shared" ref="G125:G130" si="2">E125</f>
        <v>1264</v>
      </c>
    </row>
    <row r="126" spans="1:8">
      <c r="A126" s="333"/>
      <c r="B126" s="373" t="s">
        <v>1609</v>
      </c>
      <c r="C126" s="369" t="s">
        <v>530</v>
      </c>
      <c r="D126" s="25"/>
      <c r="E126" s="78">
        <v>10</v>
      </c>
      <c r="F126" s="1721">
        <v>0</v>
      </c>
      <c r="G126" s="356">
        <f t="shared" si="2"/>
        <v>10</v>
      </c>
    </row>
    <row r="127" spans="1:8">
      <c r="A127" s="333"/>
      <c r="B127" s="373" t="s">
        <v>1595</v>
      </c>
      <c r="C127" s="369" t="s">
        <v>532</v>
      </c>
      <c r="D127" s="25"/>
      <c r="E127" s="78">
        <v>200</v>
      </c>
      <c r="F127" s="1721">
        <v>0</v>
      </c>
      <c r="G127" s="356">
        <f t="shared" si="2"/>
        <v>200</v>
      </c>
    </row>
    <row r="128" spans="1:8">
      <c r="A128" s="333"/>
      <c r="B128" s="373" t="s">
        <v>1610</v>
      </c>
      <c r="C128" s="369" t="s">
        <v>1883</v>
      </c>
      <c r="D128" s="25"/>
      <c r="E128" s="78">
        <v>200</v>
      </c>
      <c r="F128" s="1721">
        <v>0</v>
      </c>
      <c r="G128" s="78">
        <f t="shared" si="2"/>
        <v>200</v>
      </c>
    </row>
    <row r="129" spans="1:7">
      <c r="A129" s="333"/>
      <c r="B129" s="373" t="s">
        <v>1596</v>
      </c>
      <c r="C129" s="369" t="s">
        <v>1611</v>
      </c>
      <c r="D129" s="25"/>
      <c r="E129" s="34">
        <v>150</v>
      </c>
      <c r="F129" s="1719">
        <v>0</v>
      </c>
      <c r="G129" s="34">
        <f t="shared" si="2"/>
        <v>150</v>
      </c>
    </row>
    <row r="130" spans="1:7">
      <c r="A130" s="333"/>
      <c r="B130" s="373" t="s">
        <v>1612</v>
      </c>
      <c r="C130" s="369" t="s">
        <v>536</v>
      </c>
      <c r="D130" s="25"/>
      <c r="E130" s="48">
        <v>70</v>
      </c>
      <c r="F130" s="1717">
        <v>0</v>
      </c>
      <c r="G130" s="34">
        <f t="shared" si="2"/>
        <v>70</v>
      </c>
    </row>
    <row r="131" spans="1:7">
      <c r="A131" s="333" t="s">
        <v>517</v>
      </c>
      <c r="B131" s="334">
        <v>65</v>
      </c>
      <c r="C131" s="369" t="s">
        <v>1613</v>
      </c>
      <c r="D131" s="25"/>
      <c r="E131" s="32">
        <f>SUM(E125:E130)</f>
        <v>1894</v>
      </c>
      <c r="F131" s="1718">
        <f>SUM(F125:F130)</f>
        <v>0</v>
      </c>
      <c r="G131" s="32">
        <f>SUM(G125:G130)</f>
        <v>1894</v>
      </c>
    </row>
    <row r="132" spans="1:7" ht="15.75" customHeight="1">
      <c r="A132" s="333"/>
      <c r="B132" s="334"/>
      <c r="C132" s="369"/>
      <c r="D132" s="358"/>
      <c r="E132" s="358"/>
      <c r="F132" s="358"/>
      <c r="G132" s="358"/>
    </row>
    <row r="133" spans="1:7">
      <c r="A133" s="333"/>
      <c r="B133" s="334">
        <v>66</v>
      </c>
      <c r="C133" s="369" t="s">
        <v>1614</v>
      </c>
      <c r="D133" s="374"/>
      <c r="E133" s="370"/>
      <c r="F133" s="370"/>
      <c r="G133" s="370"/>
    </row>
    <row r="134" spans="1:7">
      <c r="A134" s="333"/>
      <c r="B134" s="373" t="s">
        <v>590</v>
      </c>
      <c r="C134" s="369" t="s">
        <v>530</v>
      </c>
      <c r="D134" s="25"/>
      <c r="E134" s="25">
        <v>20</v>
      </c>
      <c r="F134" s="1716">
        <v>0</v>
      </c>
      <c r="G134" s="359">
        <f>E134</f>
        <v>20</v>
      </c>
    </row>
    <row r="135" spans="1:7">
      <c r="A135" s="333"/>
      <c r="B135" s="373" t="s">
        <v>591</v>
      </c>
      <c r="C135" s="369" t="s">
        <v>532</v>
      </c>
      <c r="D135" s="299"/>
      <c r="E135" s="299">
        <v>335</v>
      </c>
      <c r="F135" s="1716">
        <v>0</v>
      </c>
      <c r="G135" s="359">
        <f>E135</f>
        <v>335</v>
      </c>
    </row>
    <row r="136" spans="1:7">
      <c r="A136" s="333"/>
      <c r="B136" s="373" t="s">
        <v>592</v>
      </c>
      <c r="C136" s="369" t="s">
        <v>534</v>
      </c>
      <c r="D136" s="25"/>
      <c r="E136" s="25">
        <v>220</v>
      </c>
      <c r="F136" s="1716">
        <v>0</v>
      </c>
      <c r="G136" s="25">
        <f>E136</f>
        <v>220</v>
      </c>
    </row>
    <row r="137" spans="1:7">
      <c r="A137" s="333" t="s">
        <v>517</v>
      </c>
      <c r="B137" s="334">
        <v>66</v>
      </c>
      <c r="C137" s="369" t="s">
        <v>1614</v>
      </c>
      <c r="D137" s="25"/>
      <c r="E137" s="32">
        <f>SUM(E134:E136)</f>
        <v>575</v>
      </c>
      <c r="F137" s="1718">
        <f>SUM(F134:F136)</f>
        <v>0</v>
      </c>
      <c r="G137" s="32">
        <f>SUM(G134:G136)</f>
        <v>575</v>
      </c>
    </row>
    <row r="138" spans="1:7">
      <c r="A138" s="333"/>
      <c r="B138" s="334"/>
      <c r="C138" s="369"/>
      <c r="D138" s="358"/>
      <c r="E138" s="358"/>
      <c r="F138" s="358"/>
      <c r="G138" s="358"/>
    </row>
    <row r="139" spans="1:7" ht="25.5">
      <c r="A139" s="333"/>
      <c r="B139" s="334">
        <v>67</v>
      </c>
      <c r="C139" s="369" t="s">
        <v>1615</v>
      </c>
      <c r="D139" s="374"/>
      <c r="E139" s="370"/>
      <c r="F139" s="370"/>
      <c r="G139" s="370"/>
    </row>
    <row r="140" spans="1:7">
      <c r="A140" s="376"/>
      <c r="B140" s="379" t="s">
        <v>1952</v>
      </c>
      <c r="C140" s="378" t="s">
        <v>528</v>
      </c>
      <c r="D140" s="34"/>
      <c r="E140" s="34">
        <v>3285</v>
      </c>
      <c r="F140" s="1719">
        <v>0</v>
      </c>
      <c r="G140" s="34">
        <f>E140</f>
        <v>3285</v>
      </c>
    </row>
    <row r="141" spans="1:7">
      <c r="A141" s="381"/>
      <c r="B141" s="385" t="s">
        <v>1953</v>
      </c>
      <c r="C141" s="382" t="s">
        <v>530</v>
      </c>
      <c r="D141" s="48"/>
      <c r="E141" s="48">
        <v>20</v>
      </c>
      <c r="F141" s="1717">
        <v>0</v>
      </c>
      <c r="G141" s="48">
        <f>E141</f>
        <v>20</v>
      </c>
    </row>
    <row r="142" spans="1:7">
      <c r="A142" s="333"/>
      <c r="B142" s="373" t="s">
        <v>1954</v>
      </c>
      <c r="C142" s="369" t="s">
        <v>532</v>
      </c>
      <c r="D142" s="25"/>
      <c r="E142" s="25">
        <v>161</v>
      </c>
      <c r="F142" s="1716">
        <v>0</v>
      </c>
      <c r="G142" s="25">
        <f>E142</f>
        <v>161</v>
      </c>
    </row>
    <row r="143" spans="1:7">
      <c r="A143" s="333"/>
      <c r="B143" s="373" t="s">
        <v>1616</v>
      </c>
      <c r="C143" s="369" t="s">
        <v>1617</v>
      </c>
      <c r="D143" s="25"/>
      <c r="E143" s="78">
        <v>250</v>
      </c>
      <c r="F143" s="1721">
        <v>0</v>
      </c>
      <c r="G143" s="78">
        <f>E143</f>
        <v>250</v>
      </c>
    </row>
    <row r="144" spans="1:7">
      <c r="A144" s="333"/>
      <c r="B144" s="373" t="s">
        <v>1955</v>
      </c>
      <c r="C144" s="369" t="s">
        <v>534</v>
      </c>
      <c r="D144" s="25"/>
      <c r="E144" s="34">
        <v>80</v>
      </c>
      <c r="F144" s="1719">
        <v>0</v>
      </c>
      <c r="G144" s="34">
        <f>E144</f>
        <v>80</v>
      </c>
    </row>
    <row r="145" spans="1:7" ht="25.5">
      <c r="A145" s="333" t="s">
        <v>517</v>
      </c>
      <c r="B145" s="334">
        <v>67</v>
      </c>
      <c r="C145" s="369" t="s">
        <v>1615</v>
      </c>
      <c r="D145" s="1439"/>
      <c r="E145" s="34">
        <f>SUM(E139:E144)</f>
        <v>3796</v>
      </c>
      <c r="F145" s="1719">
        <f>SUM(F139:F144)</f>
        <v>0</v>
      </c>
      <c r="G145" s="34">
        <f>SUM(G139:G144)</f>
        <v>3796</v>
      </c>
    </row>
    <row r="146" spans="1:7" ht="4.5" customHeight="1">
      <c r="A146" s="333"/>
      <c r="B146" s="334"/>
      <c r="C146" s="369"/>
      <c r="D146" s="358"/>
      <c r="E146" s="358"/>
      <c r="F146" s="358"/>
      <c r="G146" s="358"/>
    </row>
    <row r="147" spans="1:7">
      <c r="A147" s="333"/>
      <c r="B147" s="334">
        <v>68</v>
      </c>
      <c r="C147" s="369" t="s">
        <v>1618</v>
      </c>
      <c r="D147" s="374"/>
      <c r="E147" s="370"/>
      <c r="F147" s="370"/>
      <c r="G147" s="370"/>
    </row>
    <row r="148" spans="1:7">
      <c r="A148" s="333"/>
      <c r="B148" s="373" t="s">
        <v>1619</v>
      </c>
      <c r="C148" s="369" t="s">
        <v>528</v>
      </c>
      <c r="D148" s="25"/>
      <c r="E148" s="78">
        <v>7228</v>
      </c>
      <c r="F148" s="1721">
        <v>0</v>
      </c>
      <c r="G148" s="78">
        <f>E148</f>
        <v>7228</v>
      </c>
    </row>
    <row r="149" spans="1:7">
      <c r="A149" s="333"/>
      <c r="B149" s="373" t="s">
        <v>1620</v>
      </c>
      <c r="C149" s="369" t="s">
        <v>530</v>
      </c>
      <c r="D149" s="25"/>
      <c r="E149" s="78">
        <v>20</v>
      </c>
      <c r="F149" s="1721">
        <v>0</v>
      </c>
      <c r="G149" s="78">
        <f>E149</f>
        <v>20</v>
      </c>
    </row>
    <row r="150" spans="1:7">
      <c r="A150" s="333"/>
      <c r="B150" s="373" t="s">
        <v>1621</v>
      </c>
      <c r="C150" s="369" t="s">
        <v>532</v>
      </c>
      <c r="D150" s="25"/>
      <c r="E150" s="25">
        <v>500</v>
      </c>
      <c r="F150" s="1716">
        <v>0</v>
      </c>
      <c r="G150" s="25">
        <f>E150</f>
        <v>500</v>
      </c>
    </row>
    <row r="151" spans="1:7">
      <c r="A151" s="333"/>
      <c r="B151" s="373" t="s">
        <v>1710</v>
      </c>
      <c r="C151" s="369" t="s">
        <v>534</v>
      </c>
      <c r="D151" s="25"/>
      <c r="E151" s="34">
        <v>150</v>
      </c>
      <c r="F151" s="1719">
        <v>0</v>
      </c>
      <c r="G151" s="34">
        <f>E151</f>
        <v>150</v>
      </c>
    </row>
    <row r="152" spans="1:7">
      <c r="A152" s="333" t="s">
        <v>517</v>
      </c>
      <c r="B152" s="334">
        <v>68</v>
      </c>
      <c r="C152" s="369" t="s">
        <v>1618</v>
      </c>
      <c r="D152" s="25"/>
      <c r="E152" s="34">
        <f>SUM(E148:E151)</f>
        <v>7898</v>
      </c>
      <c r="F152" s="1719">
        <f>SUM(F148:F151)</f>
        <v>0</v>
      </c>
      <c r="G152" s="34">
        <f>SUM(G148:G151)</f>
        <v>7898</v>
      </c>
    </row>
    <row r="153" spans="1:7" ht="9.9499999999999993" customHeight="1">
      <c r="A153" s="333"/>
      <c r="B153" s="334"/>
      <c r="C153" s="369"/>
      <c r="D153" s="358"/>
      <c r="E153" s="374"/>
      <c r="F153" s="358"/>
      <c r="G153" s="374"/>
    </row>
    <row r="154" spans="1:7">
      <c r="A154" s="333"/>
      <c r="B154" s="334">
        <v>69</v>
      </c>
      <c r="C154" s="369" t="s">
        <v>1711</v>
      </c>
      <c r="D154" s="374"/>
      <c r="E154" s="370"/>
      <c r="F154" s="370"/>
      <c r="G154" s="370"/>
    </row>
    <row r="155" spans="1:7">
      <c r="A155" s="333"/>
      <c r="B155" s="373" t="s">
        <v>1712</v>
      </c>
      <c r="C155" s="369" t="s">
        <v>528</v>
      </c>
      <c r="D155" s="299"/>
      <c r="E155" s="78">
        <v>1012</v>
      </c>
      <c r="F155" s="1721">
        <v>0</v>
      </c>
      <c r="G155" s="78">
        <f>E155</f>
        <v>1012</v>
      </c>
    </row>
    <row r="156" spans="1:7">
      <c r="A156" s="333"/>
      <c r="B156" s="373" t="s">
        <v>1713</v>
      </c>
      <c r="C156" s="369" t="s">
        <v>530</v>
      </c>
      <c r="D156" s="299"/>
      <c r="E156" s="276">
        <v>10</v>
      </c>
      <c r="F156" s="1721">
        <v>0</v>
      </c>
      <c r="G156" s="276">
        <f>E156</f>
        <v>10</v>
      </c>
    </row>
    <row r="157" spans="1:7">
      <c r="A157" s="333"/>
      <c r="B157" s="373" t="s">
        <v>1714</v>
      </c>
      <c r="C157" s="369" t="s">
        <v>532</v>
      </c>
      <c r="D157" s="299"/>
      <c r="E157" s="276">
        <v>110</v>
      </c>
      <c r="F157" s="1721">
        <v>0</v>
      </c>
      <c r="G157" s="276">
        <f>E157</f>
        <v>110</v>
      </c>
    </row>
    <row r="158" spans="1:7">
      <c r="A158" s="333" t="s">
        <v>517</v>
      </c>
      <c r="B158" s="334">
        <v>69</v>
      </c>
      <c r="C158" s="369" t="s">
        <v>1711</v>
      </c>
      <c r="D158" s="25"/>
      <c r="E158" s="32">
        <f>SUM(E155:E157)</f>
        <v>1132</v>
      </c>
      <c r="F158" s="1718">
        <f>SUM(F155:F157)</f>
        <v>0</v>
      </c>
      <c r="G158" s="32">
        <f>SUM(G155:G157)</f>
        <v>1132</v>
      </c>
    </row>
    <row r="159" spans="1:7">
      <c r="A159" s="333"/>
      <c r="B159" s="334">
        <v>70</v>
      </c>
      <c r="C159" s="369" t="s">
        <v>1715</v>
      </c>
      <c r="D159" s="358"/>
      <c r="E159" s="358"/>
      <c r="F159" s="358"/>
      <c r="G159" s="358"/>
    </row>
    <row r="160" spans="1:7">
      <c r="A160" s="333"/>
      <c r="B160" s="334" t="s">
        <v>1716</v>
      </c>
      <c r="C160" s="369" t="s">
        <v>528</v>
      </c>
      <c r="D160" s="25"/>
      <c r="E160" s="25">
        <v>1614</v>
      </c>
      <c r="F160" s="1716">
        <v>0</v>
      </c>
      <c r="G160" s="25">
        <f>E160</f>
        <v>1614</v>
      </c>
    </row>
    <row r="161" spans="1:7">
      <c r="A161" s="333"/>
      <c r="B161" s="373" t="s">
        <v>1717</v>
      </c>
      <c r="C161" s="369" t="s">
        <v>530</v>
      </c>
      <c r="D161" s="25"/>
      <c r="E161" s="25">
        <v>20</v>
      </c>
      <c r="F161" s="1716">
        <v>0</v>
      </c>
      <c r="G161" s="25">
        <f>E161</f>
        <v>20</v>
      </c>
    </row>
    <row r="162" spans="1:7">
      <c r="A162" s="333"/>
      <c r="B162" s="373" t="s">
        <v>603</v>
      </c>
      <c r="C162" s="369" t="s">
        <v>532</v>
      </c>
      <c r="D162" s="25"/>
      <c r="E162" s="25">
        <v>398</v>
      </c>
      <c r="F162" s="1716">
        <v>0</v>
      </c>
      <c r="G162" s="25">
        <f>E162</f>
        <v>398</v>
      </c>
    </row>
    <row r="163" spans="1:7">
      <c r="A163" s="333"/>
      <c r="B163" s="373" t="s">
        <v>1718</v>
      </c>
      <c r="C163" s="369" t="s">
        <v>1883</v>
      </c>
      <c r="D163" s="25"/>
      <c r="E163" s="25">
        <v>200</v>
      </c>
      <c r="F163" s="1716">
        <v>0</v>
      </c>
      <c r="G163" s="25">
        <f>E163</f>
        <v>200</v>
      </c>
    </row>
    <row r="164" spans="1:7">
      <c r="A164" s="333"/>
      <c r="B164" s="373" t="s">
        <v>604</v>
      </c>
      <c r="C164" s="369" t="s">
        <v>534</v>
      </c>
      <c r="D164" s="25"/>
      <c r="E164" s="25">
        <v>100</v>
      </c>
      <c r="F164" s="1716">
        <v>0</v>
      </c>
      <c r="G164" s="25">
        <f>E164</f>
        <v>100</v>
      </c>
    </row>
    <row r="165" spans="1:7">
      <c r="A165" s="333" t="s">
        <v>517</v>
      </c>
      <c r="B165" s="334">
        <v>70</v>
      </c>
      <c r="C165" s="369" t="s">
        <v>1715</v>
      </c>
      <c r="D165" s="25"/>
      <c r="E165" s="32">
        <f>SUM(E160:E164)</f>
        <v>2332</v>
      </c>
      <c r="F165" s="1718">
        <f>SUM(F160:F164)</f>
        <v>0</v>
      </c>
      <c r="G165" s="32">
        <f>SUM(G160:G164)</f>
        <v>2332</v>
      </c>
    </row>
    <row r="166" spans="1:7" ht="9.9499999999999993" customHeight="1">
      <c r="A166" s="333"/>
      <c r="B166" s="334"/>
      <c r="C166" s="369"/>
      <c r="D166" s="358"/>
      <c r="E166" s="25"/>
      <c r="F166" s="358"/>
      <c r="G166" s="25"/>
    </row>
    <row r="167" spans="1:7">
      <c r="A167" s="333"/>
      <c r="B167" s="334">
        <v>71</v>
      </c>
      <c r="C167" s="369" t="s">
        <v>1719</v>
      </c>
      <c r="D167" s="358"/>
      <c r="E167" s="25"/>
      <c r="F167" s="358"/>
      <c r="G167" s="25"/>
    </row>
    <row r="168" spans="1:7">
      <c r="A168" s="333"/>
      <c r="B168" s="334">
        <v>71</v>
      </c>
      <c r="C168" s="369" t="s">
        <v>1721</v>
      </c>
      <c r="D168" s="25"/>
      <c r="E168" s="25"/>
      <c r="F168" s="358"/>
      <c r="G168" s="25"/>
    </row>
    <row r="169" spans="1:7">
      <c r="A169" s="333"/>
      <c r="B169" s="334" t="s">
        <v>1722</v>
      </c>
      <c r="C169" s="369" t="s">
        <v>528</v>
      </c>
      <c r="D169" s="25"/>
      <c r="E169" s="25">
        <v>1952</v>
      </c>
      <c r="F169" s="1716">
        <v>0</v>
      </c>
      <c r="G169" s="25">
        <f>E169</f>
        <v>1952</v>
      </c>
    </row>
    <row r="170" spans="1:7">
      <c r="A170" s="333"/>
      <c r="B170" s="373" t="s">
        <v>1723</v>
      </c>
      <c r="C170" s="369" t="s">
        <v>530</v>
      </c>
      <c r="D170" s="25"/>
      <c r="E170" s="25">
        <v>20</v>
      </c>
      <c r="F170" s="1716">
        <v>0</v>
      </c>
      <c r="G170" s="25">
        <f>E170</f>
        <v>20</v>
      </c>
    </row>
    <row r="171" spans="1:7">
      <c r="A171" s="333"/>
      <c r="B171" s="373" t="s">
        <v>1724</v>
      </c>
      <c r="C171" s="369" t="s">
        <v>532</v>
      </c>
      <c r="D171" s="25"/>
      <c r="E171" s="25">
        <v>100</v>
      </c>
      <c r="F171" s="1716">
        <v>0</v>
      </c>
      <c r="G171" s="25">
        <f>E171</f>
        <v>100</v>
      </c>
    </row>
    <row r="172" spans="1:7">
      <c r="A172" s="333"/>
      <c r="B172" s="373" t="s">
        <v>1725</v>
      </c>
      <c r="C172" s="369" t="s">
        <v>534</v>
      </c>
      <c r="D172" s="25"/>
      <c r="E172" s="25">
        <v>100</v>
      </c>
      <c r="F172" s="1716">
        <v>0</v>
      </c>
      <c r="G172" s="25">
        <f>E172</f>
        <v>100</v>
      </c>
    </row>
    <row r="173" spans="1:7">
      <c r="A173" s="333" t="s">
        <v>517</v>
      </c>
      <c r="B173" s="334">
        <v>71</v>
      </c>
      <c r="C173" s="369" t="s">
        <v>1721</v>
      </c>
      <c r="D173" s="25"/>
      <c r="E173" s="32">
        <f>SUM(E169:E172)</f>
        <v>2172</v>
      </c>
      <c r="F173" s="1718">
        <f>SUM(F169:F172)</f>
        <v>0</v>
      </c>
      <c r="G173" s="32">
        <f>SUM(G169:G172)</f>
        <v>2172</v>
      </c>
    </row>
    <row r="174" spans="1:7">
      <c r="A174" s="333" t="s">
        <v>517</v>
      </c>
      <c r="B174" s="334">
        <v>71</v>
      </c>
      <c r="C174" s="369" t="s">
        <v>1719</v>
      </c>
      <c r="D174" s="25"/>
      <c r="E174" s="32">
        <f>E173</f>
        <v>2172</v>
      </c>
      <c r="F174" s="1718">
        <f>F173</f>
        <v>0</v>
      </c>
      <c r="G174" s="32">
        <f>G173</f>
        <v>2172</v>
      </c>
    </row>
    <row r="175" spans="1:7">
      <c r="A175" s="333"/>
      <c r="B175" s="334"/>
      <c r="C175" s="369"/>
      <c r="D175" s="25"/>
      <c r="E175" s="25"/>
      <c r="F175" s="25"/>
      <c r="G175" s="25"/>
    </row>
    <row r="176" spans="1:7">
      <c r="A176" s="333"/>
      <c r="B176" s="334" t="s">
        <v>1167</v>
      </c>
      <c r="C176" s="369" t="s">
        <v>1157</v>
      </c>
      <c r="D176" s="25"/>
      <c r="E176" s="25"/>
      <c r="F176" s="25"/>
      <c r="G176" s="25"/>
    </row>
    <row r="177" spans="1:8">
      <c r="A177" s="376"/>
      <c r="B177" s="377" t="s">
        <v>1158</v>
      </c>
      <c r="C177" s="378" t="s">
        <v>528</v>
      </c>
      <c r="D177" s="34"/>
      <c r="E177" s="34">
        <v>3285</v>
      </c>
      <c r="F177" s="1719">
        <v>0</v>
      </c>
      <c r="G177" s="34">
        <f>E177</f>
        <v>3285</v>
      </c>
    </row>
    <row r="178" spans="1:8">
      <c r="A178" s="381"/>
      <c r="B178" s="385" t="s">
        <v>1159</v>
      </c>
      <c r="C178" s="382" t="s">
        <v>530</v>
      </c>
      <c r="D178" s="48"/>
      <c r="E178" s="48">
        <v>20</v>
      </c>
      <c r="F178" s="1717">
        <v>0</v>
      </c>
      <c r="G178" s="48">
        <f>E178</f>
        <v>20</v>
      </c>
    </row>
    <row r="179" spans="1:8">
      <c r="A179" s="333"/>
      <c r="B179" s="373" t="s">
        <v>1160</v>
      </c>
      <c r="C179" s="369" t="s">
        <v>532</v>
      </c>
      <c r="D179" s="25"/>
      <c r="E179" s="25">
        <v>100</v>
      </c>
      <c r="F179" s="1716">
        <v>0</v>
      </c>
      <c r="G179" s="25">
        <f>E179</f>
        <v>100</v>
      </c>
    </row>
    <row r="180" spans="1:8">
      <c r="A180" s="333"/>
      <c r="B180" s="373" t="s">
        <v>1161</v>
      </c>
      <c r="C180" s="369" t="s">
        <v>534</v>
      </c>
      <c r="D180" s="25"/>
      <c r="E180" s="25">
        <v>100</v>
      </c>
      <c r="F180" s="1716">
        <v>0</v>
      </c>
      <c r="G180" s="25">
        <f>E180</f>
        <v>100</v>
      </c>
    </row>
    <row r="181" spans="1:8">
      <c r="A181" s="333" t="s">
        <v>517</v>
      </c>
      <c r="B181" s="334">
        <v>72</v>
      </c>
      <c r="C181" s="369" t="s">
        <v>1157</v>
      </c>
      <c r="D181" s="25"/>
      <c r="E181" s="32">
        <f>SUM(E177:E180)</f>
        <v>3505</v>
      </c>
      <c r="F181" s="1718">
        <f>SUM(F177:F180)</f>
        <v>0</v>
      </c>
      <c r="G181" s="32">
        <f>SUM(G177:G180)</f>
        <v>3505</v>
      </c>
    </row>
    <row r="182" spans="1:8">
      <c r="A182" s="333" t="s">
        <v>517</v>
      </c>
      <c r="B182" s="389">
        <v>3.1030000000000002</v>
      </c>
      <c r="C182" s="367" t="s">
        <v>1726</v>
      </c>
      <c r="D182" s="25"/>
      <c r="E182" s="32">
        <f>E181+E174+E165+E158+E152+E145+E137+E131</f>
        <v>23304</v>
      </c>
      <c r="F182" s="1718">
        <f>F181+F174+F165+F158+F152+F145+F137+F131</f>
        <v>0</v>
      </c>
      <c r="G182" s="32">
        <f>G181+G174+G165+G158+G152+G145+G137+G131</f>
        <v>23304</v>
      </c>
      <c r="H182" s="339" t="s">
        <v>1502</v>
      </c>
    </row>
    <row r="183" spans="1:8">
      <c r="A183" s="333" t="s">
        <v>517</v>
      </c>
      <c r="B183" s="368">
        <v>3</v>
      </c>
      <c r="C183" s="369" t="s">
        <v>1605</v>
      </c>
      <c r="D183" s="25"/>
      <c r="E183" s="32">
        <f>E182</f>
        <v>23304</v>
      </c>
      <c r="F183" s="1718">
        <f>F182</f>
        <v>0</v>
      </c>
      <c r="G183" s="32">
        <f>G182</f>
        <v>23304</v>
      </c>
    </row>
    <row r="184" spans="1:8">
      <c r="A184" s="333"/>
      <c r="B184" s="368"/>
      <c r="C184" s="369"/>
      <c r="D184" s="358"/>
      <c r="E184" s="358"/>
      <c r="F184" s="358"/>
      <c r="G184" s="358"/>
    </row>
    <row r="185" spans="1:8">
      <c r="A185" s="333"/>
      <c r="B185" s="334">
        <v>80</v>
      </c>
      <c r="C185" s="369" t="s">
        <v>1759</v>
      </c>
      <c r="D185" s="374"/>
      <c r="E185" s="370"/>
      <c r="F185" s="370"/>
      <c r="G185" s="370"/>
    </row>
    <row r="186" spans="1:8">
      <c r="A186" s="333"/>
      <c r="B186" s="384">
        <v>80.001000000000005</v>
      </c>
      <c r="C186" s="367" t="s">
        <v>1431</v>
      </c>
      <c r="D186" s="374"/>
      <c r="E186" s="370"/>
      <c r="F186" s="370"/>
      <c r="G186" s="370"/>
    </row>
    <row r="187" spans="1:8">
      <c r="A187" s="333"/>
      <c r="B187" s="334">
        <v>60</v>
      </c>
      <c r="C187" s="369" t="s">
        <v>556</v>
      </c>
      <c r="D187" s="374"/>
      <c r="E187" s="374"/>
      <c r="F187" s="374"/>
      <c r="G187" s="374"/>
    </row>
    <row r="188" spans="1:8">
      <c r="A188" s="333"/>
      <c r="B188" s="373" t="s">
        <v>557</v>
      </c>
      <c r="C188" s="369" t="s">
        <v>528</v>
      </c>
      <c r="D188" s="25"/>
      <c r="E188" s="25">
        <v>3925</v>
      </c>
      <c r="F188" s="1716">
        <v>0</v>
      </c>
      <c r="G188" s="359">
        <f>E188+F188</f>
        <v>3925</v>
      </c>
    </row>
    <row r="189" spans="1:8">
      <c r="A189" s="333"/>
      <c r="B189" s="373" t="s">
        <v>558</v>
      </c>
      <c r="C189" s="369" t="s">
        <v>530</v>
      </c>
      <c r="D189" s="25"/>
      <c r="E189" s="25">
        <v>700</v>
      </c>
      <c r="F189" s="1716">
        <v>0</v>
      </c>
      <c r="G189" s="359">
        <f>E189+F189</f>
        <v>700</v>
      </c>
    </row>
    <row r="190" spans="1:8">
      <c r="A190" s="333"/>
      <c r="B190" s="373" t="s">
        <v>559</v>
      </c>
      <c r="C190" s="369" t="s">
        <v>532</v>
      </c>
      <c r="D190" s="25"/>
      <c r="E190" s="25">
        <v>2000</v>
      </c>
      <c r="F190" s="359">
        <v>9000</v>
      </c>
      <c r="G190" s="359">
        <f>E190+F190</f>
        <v>11000</v>
      </c>
    </row>
    <row r="191" spans="1:8">
      <c r="A191" s="333"/>
      <c r="B191" s="373" t="s">
        <v>1623</v>
      </c>
      <c r="C191" s="369" t="s">
        <v>833</v>
      </c>
      <c r="D191" s="25"/>
      <c r="E191" s="78">
        <v>1000</v>
      </c>
      <c r="F191" s="1721">
        <v>0</v>
      </c>
      <c r="G191" s="359">
        <f>E191+F191</f>
        <v>1000</v>
      </c>
    </row>
    <row r="192" spans="1:8">
      <c r="A192" s="333"/>
      <c r="B192" s="373" t="s">
        <v>1390</v>
      </c>
      <c r="C192" s="369" t="s">
        <v>534</v>
      </c>
      <c r="D192" s="25"/>
      <c r="E192" s="25">
        <v>6800</v>
      </c>
      <c r="F192" s="1716">
        <v>0</v>
      </c>
      <c r="G192" s="359">
        <f>E192+F192</f>
        <v>6800</v>
      </c>
    </row>
    <row r="193" spans="1:8" ht="13.7" customHeight="1">
      <c r="A193" s="333"/>
      <c r="B193" s="373" t="s">
        <v>835</v>
      </c>
      <c r="C193" s="369" t="s">
        <v>536</v>
      </c>
      <c r="D193" s="25"/>
      <c r="E193" s="78">
        <v>1000</v>
      </c>
      <c r="F193" s="356">
        <v>1600</v>
      </c>
      <c r="G193" s="359">
        <f>F193+E193</f>
        <v>2600</v>
      </c>
    </row>
    <row r="194" spans="1:8" ht="13.7" customHeight="1">
      <c r="A194" s="333" t="s">
        <v>517</v>
      </c>
      <c r="B194" s="334">
        <v>60</v>
      </c>
      <c r="C194" s="369" t="s">
        <v>556</v>
      </c>
      <c r="D194" s="25"/>
      <c r="E194" s="32">
        <f>SUM(E188:E193)</f>
        <v>15425</v>
      </c>
      <c r="F194" s="32">
        <f>SUM(F188:F193)</f>
        <v>10600</v>
      </c>
      <c r="G194" s="32">
        <f>SUM(G188:G193)</f>
        <v>26025</v>
      </c>
    </row>
    <row r="195" spans="1:8" ht="13.7" customHeight="1">
      <c r="A195" s="333" t="s">
        <v>517</v>
      </c>
      <c r="B195" s="384">
        <v>80.001000000000005</v>
      </c>
      <c r="C195" s="367" t="s">
        <v>1431</v>
      </c>
      <c r="D195" s="25"/>
      <c r="E195" s="32">
        <f>E194</f>
        <v>15425</v>
      </c>
      <c r="F195" s="32">
        <f>F194</f>
        <v>10600</v>
      </c>
      <c r="G195" s="32">
        <f>G194</f>
        <v>26025</v>
      </c>
      <c r="H195" s="339" t="s">
        <v>1502</v>
      </c>
    </row>
    <row r="196" spans="1:8" ht="13.7" customHeight="1">
      <c r="A196" s="333"/>
      <c r="B196" s="384">
        <v>80.106999999999999</v>
      </c>
      <c r="C196" s="367" t="s">
        <v>1591</v>
      </c>
      <c r="D196" s="374"/>
      <c r="E196" s="374"/>
      <c r="F196" s="374"/>
      <c r="G196" s="374"/>
    </row>
    <row r="197" spans="1:8" ht="13.7" customHeight="1">
      <c r="A197" s="333"/>
      <c r="B197" s="390">
        <v>61</v>
      </c>
      <c r="C197" s="369" t="s">
        <v>836</v>
      </c>
      <c r="D197" s="358"/>
      <c r="E197" s="374"/>
      <c r="F197" s="358"/>
      <c r="G197" s="374"/>
    </row>
    <row r="198" spans="1:8" ht="17.25" customHeight="1">
      <c r="A198" s="333"/>
      <c r="B198" s="373" t="s">
        <v>837</v>
      </c>
      <c r="C198" s="369" t="s">
        <v>838</v>
      </c>
      <c r="D198" s="25"/>
      <c r="E198" s="276">
        <v>5000</v>
      </c>
      <c r="F198" s="1721">
        <v>0</v>
      </c>
      <c r="G198" s="276">
        <f>E198</f>
        <v>5000</v>
      </c>
      <c r="H198" s="339" t="s">
        <v>805</v>
      </c>
    </row>
    <row r="199" spans="1:8" ht="13.7" customHeight="1">
      <c r="A199" s="333" t="s">
        <v>517</v>
      </c>
      <c r="B199" s="390">
        <v>61</v>
      </c>
      <c r="C199" s="369" t="s">
        <v>836</v>
      </c>
      <c r="D199" s="25"/>
      <c r="E199" s="32">
        <f t="shared" ref="E199:G200" si="3">E198</f>
        <v>5000</v>
      </c>
      <c r="F199" s="1718">
        <f t="shared" si="3"/>
        <v>0</v>
      </c>
      <c r="G199" s="32">
        <f t="shared" si="3"/>
        <v>5000</v>
      </c>
    </row>
    <row r="200" spans="1:8" ht="13.7" customHeight="1">
      <c r="A200" s="333" t="s">
        <v>517</v>
      </c>
      <c r="B200" s="384">
        <v>80.106999999999999</v>
      </c>
      <c r="C200" s="367" t="s">
        <v>1591</v>
      </c>
      <c r="D200" s="25"/>
      <c r="E200" s="32">
        <f t="shared" si="3"/>
        <v>5000</v>
      </c>
      <c r="F200" s="1718">
        <f t="shared" si="3"/>
        <v>0</v>
      </c>
      <c r="G200" s="32">
        <f t="shared" si="3"/>
        <v>5000</v>
      </c>
    </row>
    <row r="201" spans="1:8" ht="13.7" customHeight="1">
      <c r="A201" s="333" t="s">
        <v>517</v>
      </c>
      <c r="B201" s="334">
        <v>80</v>
      </c>
      <c r="C201" s="369" t="s">
        <v>1759</v>
      </c>
      <c r="D201" s="25"/>
      <c r="E201" s="34">
        <f>E200+E195</f>
        <v>20425</v>
      </c>
      <c r="F201" s="34">
        <f>F200+F195</f>
        <v>10600</v>
      </c>
      <c r="G201" s="34">
        <f>G200+G195</f>
        <v>31025</v>
      </c>
    </row>
    <row r="202" spans="1:8" ht="13.7" customHeight="1">
      <c r="A202" s="333" t="s">
        <v>517</v>
      </c>
      <c r="B202" s="366">
        <v>2202</v>
      </c>
      <c r="C202" s="367" t="s">
        <v>1748</v>
      </c>
      <c r="D202" s="25"/>
      <c r="E202" s="32">
        <f>E201+E183+E120+E47</f>
        <v>285476</v>
      </c>
      <c r="F202" s="32">
        <f>F201+F183+F120+F47</f>
        <v>94097</v>
      </c>
      <c r="G202" s="32">
        <f>G201+G183+G120+G47</f>
        <v>379573</v>
      </c>
    </row>
    <row r="203" spans="1:8" ht="13.7" customHeight="1">
      <c r="A203" s="333"/>
      <c r="B203" s="366"/>
      <c r="C203" s="367"/>
      <c r="D203" s="25"/>
      <c r="E203" s="25"/>
      <c r="F203" s="358"/>
      <c r="G203" s="358"/>
    </row>
    <row r="204" spans="1:8" ht="13.7" customHeight="1">
      <c r="A204" s="333" t="s">
        <v>523</v>
      </c>
      <c r="B204" s="366">
        <v>2203</v>
      </c>
      <c r="C204" s="367" t="s">
        <v>1749</v>
      </c>
      <c r="D204" s="374"/>
      <c r="E204" s="370"/>
      <c r="F204" s="370"/>
      <c r="G204" s="370"/>
    </row>
    <row r="205" spans="1:8" ht="13.7" customHeight="1">
      <c r="A205" s="333"/>
      <c r="B205" s="384">
        <v>1E-3</v>
      </c>
      <c r="C205" s="367" t="s">
        <v>1431</v>
      </c>
      <c r="D205" s="374"/>
      <c r="E205" s="370"/>
      <c r="F205" s="370"/>
      <c r="G205" s="370"/>
    </row>
    <row r="206" spans="1:8" ht="13.7" customHeight="1">
      <c r="A206" s="333"/>
      <c r="B206" s="334">
        <v>60</v>
      </c>
      <c r="C206" s="369" t="s">
        <v>556</v>
      </c>
      <c r="D206" s="374"/>
      <c r="E206" s="370"/>
      <c r="F206" s="370"/>
      <c r="G206" s="370"/>
    </row>
    <row r="207" spans="1:8" ht="13.7" customHeight="1">
      <c r="A207" s="333"/>
      <c r="B207" s="373" t="s">
        <v>557</v>
      </c>
      <c r="C207" s="369" t="s">
        <v>528</v>
      </c>
      <c r="D207" s="299"/>
      <c r="E207" s="276">
        <v>21</v>
      </c>
      <c r="F207" s="1721">
        <v>0</v>
      </c>
      <c r="G207" s="276">
        <f>E207</f>
        <v>21</v>
      </c>
    </row>
    <row r="208" spans="1:8" ht="13.7" customHeight="1">
      <c r="A208" s="333"/>
      <c r="B208" s="373" t="s">
        <v>558</v>
      </c>
      <c r="C208" s="369" t="s">
        <v>530</v>
      </c>
      <c r="D208" s="299"/>
      <c r="E208" s="276">
        <v>50</v>
      </c>
      <c r="F208" s="1721">
        <v>0</v>
      </c>
      <c r="G208" s="276">
        <f>E208</f>
        <v>50</v>
      </c>
    </row>
    <row r="209" spans="1:8" ht="13.7" customHeight="1">
      <c r="A209" s="333"/>
      <c r="B209" s="373" t="s">
        <v>559</v>
      </c>
      <c r="C209" s="369" t="s">
        <v>532</v>
      </c>
      <c r="D209" s="299"/>
      <c r="E209" s="299">
        <v>300</v>
      </c>
      <c r="F209" s="1716">
        <v>0</v>
      </c>
      <c r="G209" s="299">
        <f>E209</f>
        <v>300</v>
      </c>
    </row>
    <row r="210" spans="1:8" ht="13.7" customHeight="1">
      <c r="A210" s="333"/>
      <c r="B210" s="373" t="s">
        <v>1390</v>
      </c>
      <c r="C210" s="369" t="s">
        <v>534</v>
      </c>
      <c r="D210" s="25"/>
      <c r="E210" s="299">
        <v>50</v>
      </c>
      <c r="F210" s="1716">
        <v>0</v>
      </c>
      <c r="G210" s="299">
        <f>E210</f>
        <v>50</v>
      </c>
    </row>
    <row r="211" spans="1:8" ht="13.7" customHeight="1">
      <c r="A211" s="333" t="s">
        <v>517</v>
      </c>
      <c r="B211" s="334">
        <v>60</v>
      </c>
      <c r="C211" s="369" t="s">
        <v>556</v>
      </c>
      <c r="D211" s="25"/>
      <c r="E211" s="32">
        <f>SUM(E207:E210)</f>
        <v>421</v>
      </c>
      <c r="F211" s="1718">
        <f>SUM(F207:F210)</f>
        <v>0</v>
      </c>
      <c r="G211" s="32">
        <f>SUM(G207:G210)</f>
        <v>421</v>
      </c>
    </row>
    <row r="212" spans="1:8" ht="13.7" customHeight="1">
      <c r="A212" s="376" t="s">
        <v>517</v>
      </c>
      <c r="B212" s="387">
        <v>1E-3</v>
      </c>
      <c r="C212" s="388" t="s">
        <v>1431</v>
      </c>
      <c r="D212" s="34"/>
      <c r="E212" s="32">
        <f t="shared" ref="E212:G213" si="4">E211</f>
        <v>421</v>
      </c>
      <c r="F212" s="1718">
        <f t="shared" si="4"/>
        <v>0</v>
      </c>
      <c r="G212" s="32">
        <f t="shared" si="4"/>
        <v>421</v>
      </c>
      <c r="H212" s="339" t="s">
        <v>1502</v>
      </c>
    </row>
    <row r="213" spans="1:8" ht="13.7" customHeight="1">
      <c r="A213" s="392" t="s">
        <v>517</v>
      </c>
      <c r="B213" s="410">
        <v>2203</v>
      </c>
      <c r="C213" s="394" t="s">
        <v>1749</v>
      </c>
      <c r="D213" s="32"/>
      <c r="E213" s="32">
        <f t="shared" si="4"/>
        <v>421</v>
      </c>
      <c r="F213" s="1718">
        <f t="shared" si="4"/>
        <v>0</v>
      </c>
      <c r="G213" s="32">
        <f t="shared" si="4"/>
        <v>421</v>
      </c>
    </row>
    <row r="214" spans="1:8" ht="13.7" customHeight="1">
      <c r="A214" s="392" t="s">
        <v>517</v>
      </c>
      <c r="B214" s="393"/>
      <c r="C214" s="394" t="s">
        <v>522</v>
      </c>
      <c r="D214" s="32"/>
      <c r="E214" s="32">
        <f>E213+E202+E24</f>
        <v>305897</v>
      </c>
      <c r="F214" s="32">
        <f>F213+F202+F24</f>
        <v>94097</v>
      </c>
      <c r="G214" s="32">
        <f>G213+G202+G24</f>
        <v>399994</v>
      </c>
    </row>
    <row r="215" spans="1:8">
      <c r="A215" s="333"/>
      <c r="B215" s="334"/>
      <c r="C215" s="335"/>
      <c r="D215" s="348"/>
      <c r="E215" s="358"/>
      <c r="F215" s="358"/>
      <c r="G215" s="358"/>
    </row>
    <row r="216" spans="1:8">
      <c r="A216" s="333"/>
      <c r="B216" s="334"/>
      <c r="C216" s="395" t="s">
        <v>1392</v>
      </c>
      <c r="D216" s="396"/>
      <c r="E216" s="370"/>
      <c r="F216" s="370"/>
      <c r="G216" s="370"/>
    </row>
    <row r="217" spans="1:8" ht="25.5">
      <c r="A217" s="333" t="s">
        <v>523</v>
      </c>
      <c r="B217" s="365">
        <v>4202</v>
      </c>
      <c r="C217" s="352" t="s">
        <v>839</v>
      </c>
      <c r="D217" s="370"/>
      <c r="E217" s="370"/>
      <c r="F217" s="370"/>
      <c r="G217" s="370"/>
    </row>
    <row r="218" spans="1:8">
      <c r="A218" s="357"/>
      <c r="B218" s="397">
        <v>1</v>
      </c>
      <c r="C218" s="353" t="s">
        <v>1748</v>
      </c>
      <c r="D218" s="398"/>
      <c r="E218" s="398"/>
      <c r="F218" s="398"/>
      <c r="G218" s="398"/>
    </row>
    <row r="219" spans="1:8">
      <c r="A219" s="357"/>
      <c r="B219" s="399">
        <v>1.2010000000000001</v>
      </c>
      <c r="C219" s="352" t="s">
        <v>584</v>
      </c>
      <c r="D219" s="398"/>
      <c r="E219" s="398"/>
      <c r="F219" s="398"/>
      <c r="G219" s="398"/>
    </row>
    <row r="220" spans="1:8">
      <c r="A220" s="357"/>
      <c r="B220" s="364">
        <v>70</v>
      </c>
      <c r="C220" s="353" t="s">
        <v>840</v>
      </c>
      <c r="D220" s="400"/>
      <c r="E220" s="400"/>
      <c r="F220" s="400"/>
      <c r="G220" s="400"/>
    </row>
    <row r="221" spans="1:8">
      <c r="A221" s="357"/>
      <c r="B221" s="364">
        <v>45</v>
      </c>
      <c r="C221" s="353" t="s">
        <v>537</v>
      </c>
      <c r="D221" s="398"/>
      <c r="E221" s="375"/>
      <c r="F221" s="398"/>
      <c r="G221" s="398"/>
    </row>
    <row r="222" spans="1:8" s="363" customFormat="1">
      <c r="A222" s="357"/>
      <c r="B222" s="401" t="s">
        <v>841</v>
      </c>
      <c r="C222" s="353" t="s">
        <v>585</v>
      </c>
      <c r="D222" s="25"/>
      <c r="E222" s="25">
        <v>13000</v>
      </c>
      <c r="F222" s="1716">
        <v>0</v>
      </c>
      <c r="G222" s="25">
        <f>E222</f>
        <v>13000</v>
      </c>
    </row>
    <row r="223" spans="1:8" s="363" customFormat="1">
      <c r="A223" s="357"/>
      <c r="B223" s="401" t="s">
        <v>842</v>
      </c>
      <c r="C223" s="353" t="s">
        <v>586</v>
      </c>
      <c r="D223" s="25"/>
      <c r="E223" s="25">
        <v>10400</v>
      </c>
      <c r="F223" s="1716">
        <v>0</v>
      </c>
      <c r="G223" s="25">
        <f>E223</f>
        <v>10400</v>
      </c>
    </row>
    <row r="224" spans="1:8" s="363" customFormat="1">
      <c r="A224" s="357" t="s">
        <v>517</v>
      </c>
      <c r="B224" s="364">
        <v>45</v>
      </c>
      <c r="C224" s="353" t="s">
        <v>537</v>
      </c>
      <c r="D224" s="25"/>
      <c r="E224" s="32">
        <f>SUM(E222:E223)</f>
        <v>23400</v>
      </c>
      <c r="F224" s="1718">
        <f>SUM(F222:F223)</f>
        <v>0</v>
      </c>
      <c r="G224" s="32">
        <f>SUM(G222:G223)</f>
        <v>23400</v>
      </c>
    </row>
    <row r="225" spans="1:7" s="363" customFormat="1">
      <c r="A225" s="357"/>
      <c r="B225" s="364"/>
      <c r="C225" s="353"/>
      <c r="D225" s="25"/>
      <c r="E225" s="25"/>
      <c r="F225" s="25"/>
      <c r="G225" s="25"/>
    </row>
    <row r="226" spans="1:7" s="363" customFormat="1">
      <c r="A226" s="357"/>
      <c r="B226" s="402" t="s">
        <v>1772</v>
      </c>
      <c r="C226" s="353" t="s">
        <v>542</v>
      </c>
      <c r="D226" s="403"/>
      <c r="E226" s="403"/>
      <c r="F226" s="403"/>
      <c r="G226" s="403"/>
    </row>
    <row r="227" spans="1:7" s="363" customFormat="1">
      <c r="A227" s="357"/>
      <c r="B227" s="401" t="s">
        <v>1773</v>
      </c>
      <c r="C227" s="353" t="s">
        <v>585</v>
      </c>
      <c r="D227" s="25"/>
      <c r="E227" s="25">
        <v>13600</v>
      </c>
      <c r="F227" s="1716">
        <v>0</v>
      </c>
      <c r="G227" s="25">
        <f>E227</f>
        <v>13600</v>
      </c>
    </row>
    <row r="228" spans="1:7" s="363" customFormat="1">
      <c r="A228" s="357"/>
      <c r="B228" s="401" t="s">
        <v>1461</v>
      </c>
      <c r="C228" s="353" t="s">
        <v>586</v>
      </c>
      <c r="D228" s="25"/>
      <c r="E228" s="25">
        <v>3800</v>
      </c>
      <c r="F228" s="1840">
        <v>0</v>
      </c>
      <c r="G228" s="25">
        <f>E228</f>
        <v>3800</v>
      </c>
    </row>
    <row r="229" spans="1:7" s="363" customFormat="1">
      <c r="A229" s="357" t="s">
        <v>517</v>
      </c>
      <c r="B229" s="402">
        <v>46</v>
      </c>
      <c r="C229" s="353" t="s">
        <v>542</v>
      </c>
      <c r="D229" s="25"/>
      <c r="E229" s="32">
        <f>SUM(E227:E228)</f>
        <v>17400</v>
      </c>
      <c r="F229" s="1718">
        <f>SUM(F227:F228)</f>
        <v>0</v>
      </c>
      <c r="G229" s="32">
        <f>SUM(G227:G228)</f>
        <v>17400</v>
      </c>
    </row>
    <row r="230" spans="1:7" s="363" customFormat="1">
      <c r="A230" s="357"/>
      <c r="B230" s="401"/>
      <c r="C230" s="353"/>
      <c r="D230" s="403"/>
      <c r="E230" s="343"/>
      <c r="F230" s="343"/>
      <c r="G230" s="343"/>
    </row>
    <row r="231" spans="1:7" s="363" customFormat="1">
      <c r="A231" s="357"/>
      <c r="B231" s="402" t="s">
        <v>275</v>
      </c>
      <c r="C231" s="353" t="s">
        <v>546</v>
      </c>
      <c r="D231" s="403"/>
      <c r="E231" s="343"/>
      <c r="F231" s="343"/>
      <c r="G231" s="343"/>
    </row>
    <row r="232" spans="1:7" s="363" customFormat="1">
      <c r="A232" s="357"/>
      <c r="B232" s="401" t="s">
        <v>1462</v>
      </c>
      <c r="C232" s="353" t="s">
        <v>585</v>
      </c>
      <c r="D232" s="1708"/>
      <c r="E232" s="1708">
        <v>1200</v>
      </c>
      <c r="F232" s="1840">
        <v>0</v>
      </c>
      <c r="G232" s="25">
        <f>E232</f>
        <v>1200</v>
      </c>
    </row>
    <row r="233" spans="1:7" s="363" customFormat="1">
      <c r="A233" s="357"/>
      <c r="B233" s="401" t="s">
        <v>1463</v>
      </c>
      <c r="C233" s="353" t="s">
        <v>586</v>
      </c>
      <c r="D233" s="1708"/>
      <c r="E233" s="1708">
        <v>1300</v>
      </c>
      <c r="F233" s="1840">
        <v>0</v>
      </c>
      <c r="G233" s="25">
        <f>E233</f>
        <v>1300</v>
      </c>
    </row>
    <row r="234" spans="1:7" s="363" customFormat="1">
      <c r="A234" s="357" t="s">
        <v>517</v>
      </c>
      <c r="B234" s="402" t="s">
        <v>275</v>
      </c>
      <c r="C234" s="353" t="s">
        <v>546</v>
      </c>
      <c r="D234" s="25"/>
      <c r="E234" s="32">
        <f>SUM(E232:E233)</f>
        <v>2500</v>
      </c>
      <c r="F234" s="1718">
        <f>SUM(F232:F233)</f>
        <v>0</v>
      </c>
      <c r="G234" s="32">
        <f>SUM(G232:G233)</f>
        <v>2500</v>
      </c>
    </row>
    <row r="235" spans="1:7" s="363" customFormat="1">
      <c r="A235" s="357"/>
      <c r="B235" s="402"/>
      <c r="C235" s="353"/>
      <c r="D235" s="403"/>
      <c r="E235" s="343"/>
      <c r="F235" s="343"/>
      <c r="G235" s="343"/>
    </row>
    <row r="236" spans="1:7" s="363" customFormat="1">
      <c r="A236" s="357"/>
      <c r="B236" s="402" t="s">
        <v>276</v>
      </c>
      <c r="C236" s="353" t="s">
        <v>550</v>
      </c>
      <c r="D236" s="403"/>
      <c r="E236" s="343"/>
      <c r="F236" s="343"/>
      <c r="G236" s="343"/>
    </row>
    <row r="237" spans="1:7" s="363" customFormat="1">
      <c r="A237" s="357"/>
      <c r="B237" s="401" t="s">
        <v>277</v>
      </c>
      <c r="C237" s="353" t="s">
        <v>585</v>
      </c>
      <c r="D237" s="25"/>
      <c r="E237" s="78">
        <v>7600</v>
      </c>
      <c r="F237" s="1721">
        <v>0</v>
      </c>
      <c r="G237" s="78">
        <f>E237</f>
        <v>7600</v>
      </c>
    </row>
    <row r="238" spans="1:7" s="363" customFormat="1">
      <c r="A238" s="357"/>
      <c r="B238" s="401" t="s">
        <v>1464</v>
      </c>
      <c r="C238" s="353" t="s">
        <v>586</v>
      </c>
      <c r="D238" s="25"/>
      <c r="E238" s="78">
        <v>4100</v>
      </c>
      <c r="F238" s="1770">
        <v>0</v>
      </c>
      <c r="G238" s="78">
        <f>E238</f>
        <v>4100</v>
      </c>
    </row>
    <row r="239" spans="1:7" s="363" customFormat="1">
      <c r="A239" s="357" t="s">
        <v>517</v>
      </c>
      <c r="B239" s="402" t="s">
        <v>276</v>
      </c>
      <c r="C239" s="353" t="s">
        <v>550</v>
      </c>
      <c r="D239" s="25"/>
      <c r="E239" s="32">
        <f>SUM(E237:E238)</f>
        <v>11700</v>
      </c>
      <c r="F239" s="1718">
        <f>SUM(F237:F238)</f>
        <v>0</v>
      </c>
      <c r="G239" s="32">
        <f>SUM(G237:G238)</f>
        <v>11700</v>
      </c>
    </row>
    <row r="240" spans="1:7" s="363" customFormat="1">
      <c r="A240" s="357" t="s">
        <v>517</v>
      </c>
      <c r="B240" s="364">
        <v>70</v>
      </c>
      <c r="C240" s="353" t="s">
        <v>840</v>
      </c>
      <c r="D240" s="25"/>
      <c r="E240" s="32">
        <f>E239+E234+E229+E224</f>
        <v>55000</v>
      </c>
      <c r="F240" s="1718">
        <f>F239+F234+F229+F224</f>
        <v>0</v>
      </c>
      <c r="G240" s="32">
        <f>G239+G234+G229+G224</f>
        <v>55000</v>
      </c>
    </row>
    <row r="241" spans="1:8" s="363" customFormat="1">
      <c r="A241" s="357" t="s">
        <v>517</v>
      </c>
      <c r="B241" s="399">
        <v>1.2010000000000001</v>
      </c>
      <c r="C241" s="352" t="s">
        <v>584</v>
      </c>
      <c r="D241" s="25"/>
      <c r="E241" s="32">
        <f>E240</f>
        <v>55000</v>
      </c>
      <c r="F241" s="1718">
        <f>F240</f>
        <v>0</v>
      </c>
      <c r="G241" s="32">
        <f>G240</f>
        <v>55000</v>
      </c>
      <c r="H241" s="363" t="s">
        <v>806</v>
      </c>
    </row>
    <row r="242" spans="1:8" s="363" customFormat="1" ht="9.9499999999999993" customHeight="1">
      <c r="A242" s="357"/>
      <c r="B242" s="365"/>
      <c r="C242" s="352"/>
      <c r="D242" s="403"/>
      <c r="E242" s="403"/>
      <c r="F242" s="403"/>
      <c r="G242" s="403"/>
    </row>
    <row r="243" spans="1:8" s="363" customFormat="1">
      <c r="A243" s="357"/>
      <c r="B243" s="399">
        <v>1.202</v>
      </c>
      <c r="C243" s="352" t="s">
        <v>611</v>
      </c>
      <c r="D243" s="398"/>
      <c r="E243" s="400"/>
      <c r="F243" s="400"/>
      <c r="G243" s="400"/>
    </row>
    <row r="244" spans="1:8" s="363" customFormat="1">
      <c r="A244" s="357"/>
      <c r="B244" s="364">
        <v>70</v>
      </c>
      <c r="C244" s="353" t="s">
        <v>840</v>
      </c>
      <c r="D244" s="398"/>
      <c r="E244" s="400"/>
      <c r="F244" s="400"/>
      <c r="G244" s="400"/>
    </row>
    <row r="245" spans="1:8" s="363" customFormat="1">
      <c r="A245" s="357"/>
      <c r="B245" s="364">
        <v>45</v>
      </c>
      <c r="C245" s="353" t="s">
        <v>537</v>
      </c>
      <c r="D245" s="398"/>
      <c r="E245" s="398"/>
      <c r="F245" s="398"/>
      <c r="G245" s="398"/>
    </row>
    <row r="246" spans="1:8" s="363" customFormat="1">
      <c r="A246" s="357"/>
      <c r="B246" s="401" t="s">
        <v>841</v>
      </c>
      <c r="C246" s="353" t="s">
        <v>2114</v>
      </c>
      <c r="D246" s="25"/>
      <c r="E246" s="25">
        <v>8500</v>
      </c>
      <c r="F246" s="1716">
        <v>0</v>
      </c>
      <c r="G246" s="25">
        <f>E246</f>
        <v>8500</v>
      </c>
      <c r="H246" s="363" t="s">
        <v>806</v>
      </c>
    </row>
    <row r="247" spans="1:8" s="363" customFormat="1">
      <c r="A247" s="357"/>
      <c r="B247" s="401" t="s">
        <v>1465</v>
      </c>
      <c r="C247" s="353" t="s">
        <v>1168</v>
      </c>
      <c r="D247" s="1708"/>
      <c r="E247" s="1708">
        <v>5000</v>
      </c>
      <c r="F247" s="1840">
        <v>0</v>
      </c>
      <c r="G247" s="25">
        <f>E247</f>
        <v>5000</v>
      </c>
      <c r="H247" s="363" t="s">
        <v>807</v>
      </c>
    </row>
    <row r="248" spans="1:8" s="363" customFormat="1">
      <c r="A248" s="360"/>
      <c r="B248" s="405" t="s">
        <v>1466</v>
      </c>
      <c r="C248" s="361" t="s">
        <v>1169</v>
      </c>
      <c r="D248" s="2001"/>
      <c r="E248" s="2001">
        <v>34200</v>
      </c>
      <c r="F248" s="1841">
        <v>0</v>
      </c>
      <c r="G248" s="34">
        <f>E248</f>
        <v>34200</v>
      </c>
      <c r="H248" s="363" t="s">
        <v>808</v>
      </c>
    </row>
    <row r="249" spans="1:8" s="363" customFormat="1">
      <c r="A249" s="362" t="s">
        <v>517</v>
      </c>
      <c r="B249" s="2002">
        <v>45</v>
      </c>
      <c r="C249" s="406" t="s">
        <v>537</v>
      </c>
      <c r="D249" s="48"/>
      <c r="E249" s="32">
        <f>SUM(E246:E248)</f>
        <v>47700</v>
      </c>
      <c r="F249" s="1718">
        <f>SUM(F246:F248)</f>
        <v>0</v>
      </c>
      <c r="G249" s="32">
        <f>SUM(G246:G248)</f>
        <v>47700</v>
      </c>
    </row>
    <row r="250" spans="1:8" s="363" customFormat="1">
      <c r="A250" s="357"/>
      <c r="B250" s="401"/>
      <c r="C250" s="353"/>
      <c r="D250" s="403"/>
      <c r="E250" s="343"/>
      <c r="F250" s="343"/>
      <c r="G250" s="343"/>
    </row>
    <row r="251" spans="1:8" s="363" customFormat="1">
      <c r="A251" s="357"/>
      <c r="B251" s="402">
        <v>46</v>
      </c>
      <c r="C251" s="353" t="s">
        <v>542</v>
      </c>
      <c r="D251" s="403"/>
      <c r="E251" s="343"/>
      <c r="F251" s="343"/>
      <c r="G251" s="343"/>
    </row>
    <row r="252" spans="1:8" s="363" customFormat="1">
      <c r="A252" s="357"/>
      <c r="B252" s="401" t="s">
        <v>1773</v>
      </c>
      <c r="C252" s="353" t="s">
        <v>2114</v>
      </c>
      <c r="D252" s="25"/>
      <c r="E252" s="78">
        <v>9800</v>
      </c>
      <c r="F252" s="1721">
        <v>0</v>
      </c>
      <c r="G252" s="78">
        <f>E252</f>
        <v>9800</v>
      </c>
      <c r="H252" s="363" t="s">
        <v>806</v>
      </c>
    </row>
    <row r="253" spans="1:8" s="363" customFormat="1">
      <c r="A253" s="357"/>
      <c r="B253" s="401" t="s">
        <v>1467</v>
      </c>
      <c r="C253" s="353" t="s">
        <v>1170</v>
      </c>
      <c r="D253" s="1708"/>
      <c r="E253" s="1708">
        <v>29400</v>
      </c>
      <c r="F253" s="1840">
        <v>0</v>
      </c>
      <c r="G253" s="25">
        <f>E253</f>
        <v>29400</v>
      </c>
      <c r="H253" s="363" t="s">
        <v>808</v>
      </c>
    </row>
    <row r="254" spans="1:8" s="363" customFormat="1">
      <c r="A254" s="357"/>
      <c r="B254" s="401" t="s">
        <v>1468</v>
      </c>
      <c r="C254" s="353" t="s">
        <v>1171</v>
      </c>
      <c r="D254" s="1708"/>
      <c r="E254" s="1708">
        <v>5000</v>
      </c>
      <c r="F254" s="1840">
        <v>0</v>
      </c>
      <c r="G254" s="25">
        <f>E254</f>
        <v>5000</v>
      </c>
      <c r="H254" s="363" t="s">
        <v>809</v>
      </c>
    </row>
    <row r="255" spans="1:8" s="363" customFormat="1" ht="25.5">
      <c r="A255" s="357"/>
      <c r="B255" s="401" t="s">
        <v>1469</v>
      </c>
      <c r="C255" s="353" t="s">
        <v>1172</v>
      </c>
      <c r="D255" s="1708"/>
      <c r="E255" s="1708">
        <v>6000</v>
      </c>
      <c r="F255" s="1840">
        <v>0</v>
      </c>
      <c r="G255" s="25">
        <f>E255</f>
        <v>6000</v>
      </c>
      <c r="H255" s="363" t="s">
        <v>810</v>
      </c>
    </row>
    <row r="256" spans="1:8" s="363" customFormat="1">
      <c r="A256" s="357" t="s">
        <v>517</v>
      </c>
      <c r="B256" s="402">
        <v>46</v>
      </c>
      <c r="C256" s="353" t="s">
        <v>542</v>
      </c>
      <c r="D256" s="25"/>
      <c r="E256" s="32">
        <f>SUM(E252:E255)</f>
        <v>50200</v>
      </c>
      <c r="F256" s="1718">
        <f>SUM(F252:F255)</f>
        <v>0</v>
      </c>
      <c r="G256" s="32">
        <f>SUM(G252:G255)</f>
        <v>50200</v>
      </c>
    </row>
    <row r="257" spans="1:8" s="363" customFormat="1">
      <c r="A257" s="357"/>
      <c r="B257" s="402"/>
      <c r="C257" s="353"/>
      <c r="D257" s="403"/>
      <c r="E257" s="403"/>
      <c r="F257" s="403"/>
      <c r="G257" s="403"/>
    </row>
    <row r="258" spans="1:8" s="363" customFormat="1">
      <c r="A258" s="357"/>
      <c r="B258" s="402" t="s">
        <v>275</v>
      </c>
      <c r="C258" s="353" t="s">
        <v>546</v>
      </c>
      <c r="D258" s="403"/>
      <c r="E258" s="403"/>
      <c r="F258" s="403"/>
      <c r="G258" s="403"/>
    </row>
    <row r="259" spans="1:8" s="363" customFormat="1">
      <c r="A259" s="357"/>
      <c r="B259" s="401" t="s">
        <v>1173</v>
      </c>
      <c r="C259" s="353" t="s">
        <v>2114</v>
      </c>
      <c r="D259" s="403"/>
      <c r="E259" s="403">
        <v>3200</v>
      </c>
      <c r="F259" s="1716">
        <v>0</v>
      </c>
      <c r="G259" s="403">
        <f>E259</f>
        <v>3200</v>
      </c>
      <c r="H259" s="363" t="s">
        <v>806</v>
      </c>
    </row>
    <row r="260" spans="1:8" s="363" customFormat="1">
      <c r="A260" s="357" t="s">
        <v>517</v>
      </c>
      <c r="B260" s="402" t="s">
        <v>275</v>
      </c>
      <c r="C260" s="353" t="s">
        <v>546</v>
      </c>
      <c r="D260" s="403"/>
      <c r="E260" s="404">
        <f>E259</f>
        <v>3200</v>
      </c>
      <c r="F260" s="1718">
        <f>F259</f>
        <v>0</v>
      </c>
      <c r="G260" s="404">
        <f>G259</f>
        <v>3200</v>
      </c>
    </row>
    <row r="261" spans="1:8" s="363" customFormat="1">
      <c r="A261" s="357"/>
      <c r="B261" s="402"/>
      <c r="C261" s="353"/>
      <c r="D261" s="403"/>
      <c r="E261" s="403"/>
      <c r="F261" s="403"/>
      <c r="G261" s="403"/>
    </row>
    <row r="262" spans="1:8" s="363" customFormat="1">
      <c r="A262" s="357"/>
      <c r="B262" s="402">
        <v>48</v>
      </c>
      <c r="C262" s="353" t="s">
        <v>550</v>
      </c>
      <c r="D262" s="403"/>
      <c r="E262" s="343"/>
      <c r="F262" s="343"/>
      <c r="G262" s="343"/>
    </row>
    <row r="263" spans="1:8" s="363" customFormat="1">
      <c r="A263" s="357"/>
      <c r="B263" s="401" t="s">
        <v>277</v>
      </c>
      <c r="C263" s="353" t="s">
        <v>2114</v>
      </c>
      <c r="D263" s="25"/>
      <c r="E263" s="78">
        <v>3500</v>
      </c>
      <c r="F263" s="1721">
        <v>0</v>
      </c>
      <c r="G263" s="78">
        <f>E263</f>
        <v>3500</v>
      </c>
      <c r="H263" s="363" t="s">
        <v>806</v>
      </c>
    </row>
    <row r="264" spans="1:8" s="363" customFormat="1">
      <c r="A264" s="357"/>
      <c r="B264" s="401" t="s">
        <v>1470</v>
      </c>
      <c r="C264" s="353" t="s">
        <v>1174</v>
      </c>
      <c r="D264" s="25"/>
      <c r="E264" s="78">
        <v>16400</v>
      </c>
      <c r="F264" s="1721">
        <v>0</v>
      </c>
      <c r="G264" s="78">
        <f>E264</f>
        <v>16400</v>
      </c>
    </row>
    <row r="265" spans="1:8" s="363" customFormat="1">
      <c r="A265" s="357" t="s">
        <v>517</v>
      </c>
      <c r="B265" s="402">
        <v>48</v>
      </c>
      <c r="C265" s="353" t="s">
        <v>550</v>
      </c>
      <c r="D265" s="25"/>
      <c r="E265" s="32">
        <f>SUM(E263:E264)</f>
        <v>19900</v>
      </c>
      <c r="F265" s="1718">
        <f>SUM(F263:F264)</f>
        <v>0</v>
      </c>
      <c r="G265" s="32">
        <f>SUM(G263:G264)</f>
        <v>19900</v>
      </c>
    </row>
    <row r="266" spans="1:8" s="363" customFormat="1">
      <c r="A266" s="357" t="s">
        <v>517</v>
      </c>
      <c r="B266" s="399">
        <v>1.202</v>
      </c>
      <c r="C266" s="352" t="s">
        <v>611</v>
      </c>
      <c r="D266" s="25"/>
      <c r="E266" s="32">
        <f>E265+E256+E249+E259</f>
        <v>121000</v>
      </c>
      <c r="F266" s="1718">
        <f>F265+F256+F249+F259</f>
        <v>0</v>
      </c>
      <c r="G266" s="32">
        <f>G265+G256+G249+G259</f>
        <v>121000</v>
      </c>
    </row>
    <row r="267" spans="1:8" s="363" customFormat="1">
      <c r="A267" s="357" t="s">
        <v>517</v>
      </c>
      <c r="B267" s="397">
        <v>1</v>
      </c>
      <c r="C267" s="353" t="s">
        <v>1759</v>
      </c>
      <c r="D267" s="25"/>
      <c r="E267" s="32">
        <f>E266+E241</f>
        <v>176000</v>
      </c>
      <c r="F267" s="1718">
        <f>F266+F241</f>
        <v>0</v>
      </c>
      <c r="G267" s="32">
        <f>G266+G241</f>
        <v>176000</v>
      </c>
    </row>
    <row r="268" spans="1:8" s="363" customFormat="1">
      <c r="A268" s="357"/>
      <c r="B268" s="397"/>
      <c r="C268" s="353"/>
      <c r="D268" s="403"/>
      <c r="E268" s="403"/>
      <c r="F268" s="403"/>
      <c r="G268" s="403"/>
    </row>
    <row r="269" spans="1:8" s="363" customFormat="1">
      <c r="A269" s="357"/>
      <c r="B269" s="397">
        <v>2</v>
      </c>
      <c r="C269" s="353" t="s">
        <v>1749</v>
      </c>
      <c r="D269" s="398"/>
      <c r="E269" s="400"/>
      <c r="F269" s="400"/>
      <c r="G269" s="400"/>
    </row>
    <row r="270" spans="1:8" s="363" customFormat="1">
      <c r="A270" s="357"/>
      <c r="B270" s="399">
        <v>2.1030000000000002</v>
      </c>
      <c r="C270" s="352" t="s">
        <v>1081</v>
      </c>
      <c r="D270" s="398"/>
      <c r="E270" s="400"/>
      <c r="F270" s="400"/>
      <c r="G270" s="400"/>
    </row>
    <row r="271" spans="1:8" s="363" customFormat="1" ht="25.5">
      <c r="A271" s="357"/>
      <c r="B271" s="397">
        <v>71</v>
      </c>
      <c r="C271" s="353" t="s">
        <v>1082</v>
      </c>
      <c r="D271" s="25"/>
      <c r="E271" s="78"/>
      <c r="F271" s="78"/>
      <c r="G271" s="78"/>
    </row>
    <row r="272" spans="1:8" s="363" customFormat="1" ht="25.5">
      <c r="A272" s="357"/>
      <c r="B272" s="397">
        <v>71</v>
      </c>
      <c r="C272" s="353" t="s">
        <v>1083</v>
      </c>
      <c r="D272" s="25"/>
      <c r="E272" s="78"/>
      <c r="F272" s="78"/>
      <c r="G272" s="78"/>
    </row>
    <row r="273" spans="1:8" s="363" customFormat="1">
      <c r="A273" s="357"/>
      <c r="B273" s="401" t="s">
        <v>1084</v>
      </c>
      <c r="C273" s="353" t="s">
        <v>1836</v>
      </c>
      <c r="D273" s="25"/>
      <c r="E273" s="78">
        <v>10000</v>
      </c>
      <c r="F273" s="1721">
        <v>0</v>
      </c>
      <c r="G273" s="78">
        <f>F273+E273</f>
        <v>10000</v>
      </c>
      <c r="H273" s="363" t="s">
        <v>1509</v>
      </c>
    </row>
    <row r="274" spans="1:8" s="363" customFormat="1" ht="25.5">
      <c r="A274" s="357" t="s">
        <v>517</v>
      </c>
      <c r="B274" s="397">
        <v>71</v>
      </c>
      <c r="C274" s="353" t="s">
        <v>1083</v>
      </c>
      <c r="D274" s="25"/>
      <c r="E274" s="32">
        <f>SUM(E273:E273)</f>
        <v>10000</v>
      </c>
      <c r="F274" s="1718">
        <f>SUM(F273:F273)</f>
        <v>0</v>
      </c>
      <c r="G274" s="32">
        <f>SUM(G273:G273)</f>
        <v>10000</v>
      </c>
    </row>
    <row r="275" spans="1:8" s="363" customFormat="1">
      <c r="A275" s="357" t="s">
        <v>517</v>
      </c>
      <c r="B275" s="399">
        <v>2.1030000000000002</v>
      </c>
      <c r="C275" s="352" t="s">
        <v>1081</v>
      </c>
      <c r="D275" s="25"/>
      <c r="E275" s="32">
        <f t="shared" ref="E275:G276" si="5">E274</f>
        <v>10000</v>
      </c>
      <c r="F275" s="1718">
        <f t="shared" si="5"/>
        <v>0</v>
      </c>
      <c r="G275" s="32">
        <f t="shared" si="5"/>
        <v>10000</v>
      </c>
    </row>
    <row r="276" spans="1:8" s="363" customFormat="1">
      <c r="A276" s="357" t="s">
        <v>517</v>
      </c>
      <c r="B276" s="397">
        <v>2</v>
      </c>
      <c r="C276" s="353" t="s">
        <v>1749</v>
      </c>
      <c r="D276" s="25"/>
      <c r="E276" s="32">
        <f t="shared" si="5"/>
        <v>10000</v>
      </c>
      <c r="F276" s="1718">
        <f t="shared" si="5"/>
        <v>0</v>
      </c>
      <c r="G276" s="32">
        <f t="shared" si="5"/>
        <v>10000</v>
      </c>
    </row>
    <row r="277" spans="1:8" s="363" customFormat="1">
      <c r="A277" s="376" t="s">
        <v>517</v>
      </c>
      <c r="B277" s="408">
        <v>4202</v>
      </c>
      <c r="C277" s="407" t="s">
        <v>1214</v>
      </c>
      <c r="D277" s="239"/>
      <c r="E277" s="239">
        <f>E276+E267</f>
        <v>186000</v>
      </c>
      <c r="F277" s="1841">
        <f>F276+F267</f>
        <v>0</v>
      </c>
      <c r="G277" s="239">
        <f>G276+G267</f>
        <v>186000</v>
      </c>
    </row>
    <row r="278" spans="1:8" s="363" customFormat="1">
      <c r="A278" s="392" t="s">
        <v>517</v>
      </c>
      <c r="B278" s="410"/>
      <c r="C278" s="411" t="s">
        <v>1392</v>
      </c>
      <c r="D278" s="260"/>
      <c r="E278" s="260">
        <f>E277</f>
        <v>186000</v>
      </c>
      <c r="F278" s="1771">
        <f>F277</f>
        <v>0</v>
      </c>
      <c r="G278" s="260">
        <f>G277</f>
        <v>186000</v>
      </c>
    </row>
    <row r="279" spans="1:8" s="363" customFormat="1">
      <c r="A279" s="392" t="s">
        <v>517</v>
      </c>
      <c r="B279" s="410"/>
      <c r="C279" s="411" t="s">
        <v>518</v>
      </c>
      <c r="D279" s="409"/>
      <c r="E279" s="409">
        <f>E278+E214</f>
        <v>491897</v>
      </c>
      <c r="F279" s="409">
        <f>F278+F214</f>
        <v>94097</v>
      </c>
      <c r="G279" s="409">
        <f>G278+G214</f>
        <v>585994</v>
      </c>
    </row>
    <row r="280" spans="1:8" s="363" customFormat="1">
      <c r="A280" s="333"/>
      <c r="B280" s="589" t="s">
        <v>1925</v>
      </c>
      <c r="C280" s="2049"/>
      <c r="D280" s="374"/>
      <c r="E280" s="374"/>
      <c r="F280" s="374"/>
      <c r="G280" s="374"/>
    </row>
    <row r="281" spans="1:8" s="363" customFormat="1">
      <c r="A281" s="333"/>
      <c r="B281" s="1962" t="s">
        <v>1110</v>
      </c>
      <c r="C281" s="2050"/>
      <c r="D281" s="374"/>
      <c r="E281" s="374"/>
      <c r="F281" s="374"/>
      <c r="G281" s="374"/>
      <c r="H281" s="2051"/>
    </row>
    <row r="282" spans="1:8" s="363" customFormat="1" ht="34.5" customHeight="1">
      <c r="A282" s="333"/>
      <c r="B282" s="2444" t="s">
        <v>1471</v>
      </c>
      <c r="C282" s="2444"/>
      <c r="D282" s="2444"/>
      <c r="E282" s="2444"/>
      <c r="F282" s="2444"/>
      <c r="G282" s="2444"/>
    </row>
    <row r="283" spans="1:8">
      <c r="F283" s="346"/>
      <c r="G283" s="346"/>
    </row>
    <row r="284" spans="1:8" ht="94.5" customHeight="1">
      <c r="B284" s="2442" t="s">
        <v>1460</v>
      </c>
      <c r="C284" s="2443"/>
      <c r="D284" s="2443"/>
      <c r="E284" s="2443"/>
      <c r="F284" s="2443"/>
      <c r="G284" s="2443"/>
    </row>
    <row r="285" spans="1:8">
      <c r="F285" s="346"/>
      <c r="G285" s="346"/>
    </row>
    <row r="286" spans="1:8">
      <c r="F286" s="346"/>
      <c r="G286" s="346"/>
    </row>
    <row r="287" spans="1:8">
      <c r="F287" s="346"/>
      <c r="G287" s="346"/>
    </row>
    <row r="288" spans="1:8">
      <c r="F288" s="346"/>
      <c r="G288" s="346"/>
    </row>
    <row r="289" spans="6:7">
      <c r="F289" s="346"/>
      <c r="G289" s="346"/>
    </row>
    <row r="290" spans="6:7">
      <c r="F290" s="346"/>
      <c r="G290" s="346"/>
    </row>
    <row r="291" spans="6:7">
      <c r="F291" s="346"/>
      <c r="G291" s="346"/>
    </row>
    <row r="292" spans="6:7">
      <c r="F292" s="346"/>
      <c r="G292" s="346"/>
    </row>
    <row r="293" spans="6:7">
      <c r="F293" s="346"/>
      <c r="G293" s="346"/>
    </row>
    <row r="294" spans="6:7">
      <c r="F294" s="346"/>
      <c r="G294" s="346"/>
    </row>
    <row r="295" spans="6:7">
      <c r="F295" s="346"/>
      <c r="G295" s="346"/>
    </row>
    <row r="296" spans="6:7">
      <c r="F296" s="346"/>
      <c r="G296" s="346"/>
    </row>
    <row r="297" spans="6:7">
      <c r="F297" s="346"/>
      <c r="G297" s="346"/>
    </row>
    <row r="298" spans="6:7">
      <c r="F298" s="346"/>
      <c r="G298" s="346"/>
    </row>
    <row r="299" spans="6:7">
      <c r="F299" s="346"/>
      <c r="G299" s="346"/>
    </row>
    <row r="300" spans="6:7">
      <c r="F300" s="346"/>
      <c r="G300" s="346"/>
    </row>
    <row r="301" spans="6:7">
      <c r="F301" s="346"/>
      <c r="G301" s="346"/>
    </row>
    <row r="302" spans="6:7">
      <c r="F302" s="346"/>
      <c r="G302" s="346"/>
    </row>
    <row r="303" spans="6:7">
      <c r="F303" s="346"/>
      <c r="G303" s="346"/>
    </row>
    <row r="304" spans="6:7">
      <c r="F304" s="346"/>
      <c r="G304" s="346"/>
    </row>
    <row r="305" spans="6:7">
      <c r="F305" s="346"/>
      <c r="G305" s="346"/>
    </row>
    <row r="306" spans="6:7">
      <c r="F306" s="346"/>
      <c r="G306" s="346"/>
    </row>
    <row r="307" spans="6:7">
      <c r="F307" s="346"/>
      <c r="G307" s="346"/>
    </row>
    <row r="308" spans="6:7">
      <c r="F308" s="346"/>
      <c r="G308" s="346"/>
    </row>
    <row r="309" spans="6:7">
      <c r="F309" s="346"/>
      <c r="G309" s="346"/>
    </row>
    <row r="310" spans="6:7">
      <c r="F310" s="346"/>
      <c r="G310" s="346"/>
    </row>
  </sheetData>
  <autoFilter ref="A14:H282">
    <filterColumn colId="1" showButton="0"/>
    <filterColumn colId="2" showButton="0"/>
  </autoFilter>
  <customSheetViews>
    <customSheetView guid="{44B5F5DE-C96C-4269-969A-574D4EEEEEF5}" scale="130" showPageBreaks="1" view="pageBreakPreview" showRuler="0" topLeftCell="A175">
      <pane ySplit="24.782608695652176" topLeftCell="A283" activePane="bottomLeft"/>
      <selection pane="bottomLeft" activeCell="E285" sqref="E285"/>
      <pageMargins left="0.74803149606299202" right="0.39370078740157499" top="0.74803149606299202" bottom="0.90551181102362199" header="0.511811023622047" footer="0.59055118110236204"/>
      <printOptions horizontalCentered="1"/>
      <pageSetup paperSize="9" firstPageNumber="53" fitToHeight="0"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topLeftCell="A477">
      <selection activeCell="B501" sqref="B501:G501"/>
      <pageMargins left="0.74803149606299202" right="0.39370078740157499" top="0.74803149606299202" bottom="0.90551181102362199" header="0.511811023622047" footer="0.59055118110236204"/>
      <printOptions horizontalCentered="1"/>
      <pageSetup paperSize="9" firstPageNumber="53" fitToHeight="0" orientation="landscape" blackAndWhite="1" useFirstPageNumber="1" r:id="rId2"/>
      <headerFooter alignWithMargins="0">
        <oddHeader xml:space="preserve">&amp;C   </oddHeader>
        <oddFooter>&amp;C&amp;"Times New Roman,Bold"   Vol-I     -    &amp;P</oddFooter>
      </headerFooter>
    </customSheetView>
    <customSheetView guid="{63DB0950-E90F-4380-862C-985B5EB19119}" showRuler="0" topLeftCell="A7">
      <selection activeCell="F10" sqref="F10"/>
      <pageMargins left="0.74803149606299202" right="0.39370078740157499" top="0.74803149606299202" bottom="0.90551181102362199" header="0.511811023622047" footer="0.59055118110236204"/>
      <printOptions horizontalCentered="1"/>
      <pageSetup paperSize="9" firstPageNumber="53" fitToHeight="0" orientation="portrait" blackAndWhite="1" useFirstPageNumber="1" r:id="rId3"/>
      <headerFooter alignWithMargins="0">
        <oddHeader xml:space="preserve">&amp;C   </oddHeader>
        <oddFooter>&amp;C&amp;"Times New Roman,Bold"   Vol-I     -    &amp;P</oddFooter>
      </headerFooter>
    </customSheetView>
    <customSheetView guid="{7CE36697-C418-4ED3-BCF0-EA686CB40E87}" showPageBreaks="1" printArea="1" showAutoFilter="1" view="pageBreakPreview" showRuler="0" topLeftCell="A270">
      <selection activeCell="C253" sqref="C253"/>
      <pageMargins left="0.74803149606299202" right="0.74803149606299202" top="0.74803149606299202" bottom="4.13" header="0.35" footer="3"/>
      <printOptions horizontalCentered="1"/>
      <pageSetup paperSize="9" firstPageNumber="25" fitToHeight="0" orientation="portrait" blackAndWhite="1" useFirstPageNumber="1" r:id="rId4"/>
      <headerFooter alignWithMargins="0">
        <oddHeader xml:space="preserve">&amp;C   </oddHeader>
        <oddFooter>&amp;C&amp;"Times New Roman,Bold"&amp;P</oddFooter>
      </headerFooter>
      <autoFilter ref="B1:L1"/>
    </customSheetView>
  </customSheetViews>
  <mergeCells count="8">
    <mergeCell ref="A1:G1"/>
    <mergeCell ref="A4:G4"/>
    <mergeCell ref="B5:G5"/>
    <mergeCell ref="B284:G284"/>
    <mergeCell ref="B13:G13"/>
    <mergeCell ref="B14:D14"/>
    <mergeCell ref="A2:G2"/>
    <mergeCell ref="B282:G282"/>
  </mergeCells>
  <phoneticPr fontId="15" type="noConversion"/>
  <printOptions horizontalCentered="1"/>
  <pageMargins left="0.74803149606299202" right="0.74803149606299202" top="0.74803149606299202" bottom="4.13" header="0.35" footer="3"/>
  <pageSetup paperSize="9" firstPageNumber="25" fitToHeight="0" orientation="portrait" blackAndWhite="1" useFirstPageNumber="1" r:id="rId5"/>
  <headerFooter alignWithMargins="0">
    <oddHeader xml:space="preserve">&amp;C   </oddHeader>
    <oddFooter>&amp;C&amp;"Times New Roman,Bold"&amp;P</oddFooter>
  </headerFooter>
</worksheet>
</file>

<file path=xl/worksheets/sheet11.xml><?xml version="1.0" encoding="utf-8"?>
<worksheet xmlns="http://schemas.openxmlformats.org/spreadsheetml/2006/main" xmlns:r="http://schemas.openxmlformats.org/officeDocument/2006/relationships">
  <sheetPr syncVertical="1" syncRef="A109" transitionEvaluation="1" codeName="Sheet6"/>
  <dimension ref="A1:G72"/>
  <sheetViews>
    <sheetView view="pageBreakPreview" topLeftCell="A109" zoomScaleNormal="145" zoomScaleSheetLayoutView="100" workbookViewId="0">
      <selection activeCell="E21" sqref="E21"/>
    </sheetView>
  </sheetViews>
  <sheetFormatPr defaultColWidth="12.42578125" defaultRowHeight="12.75"/>
  <cols>
    <col min="1" max="1" width="6.42578125" style="416" customWidth="1"/>
    <col min="2" max="2" width="8.140625" style="416" customWidth="1"/>
    <col min="3" max="3" width="34.5703125" style="417" customWidth="1"/>
    <col min="4" max="4" width="8.5703125" style="419" customWidth="1"/>
    <col min="5" max="5" width="9.42578125" style="418" customWidth="1"/>
    <col min="6" max="6" width="15.42578125" style="419" bestFit="1" customWidth="1"/>
    <col min="7" max="7" width="8.5703125" style="414" customWidth="1"/>
    <col min="8" max="16384" width="12.42578125" style="414"/>
  </cols>
  <sheetData>
    <row r="1" spans="1:7">
      <c r="A1" s="2447" t="s">
        <v>1215</v>
      </c>
      <c r="B1" s="2447"/>
      <c r="C1" s="2447"/>
      <c r="D1" s="2447"/>
      <c r="E1" s="2447"/>
      <c r="F1" s="2447"/>
      <c r="G1" s="2447"/>
    </row>
    <row r="2" spans="1:7" ht="12" customHeight="1">
      <c r="A2" s="2447" t="s">
        <v>1216</v>
      </c>
      <c r="B2" s="2447"/>
      <c r="C2" s="2447"/>
      <c r="D2" s="2447"/>
      <c r="E2" s="2447"/>
      <c r="F2" s="2447"/>
      <c r="G2" s="2447"/>
    </row>
    <row r="3" spans="1:7" ht="9.9499999999999993" customHeight="1">
      <c r="A3" s="413"/>
      <c r="B3" s="413"/>
      <c r="C3" s="413"/>
      <c r="D3" s="413"/>
      <c r="E3" s="415"/>
      <c r="F3" s="413"/>
      <c r="G3" s="413"/>
    </row>
    <row r="4" spans="1:7" s="589" customFormat="1">
      <c r="A4" s="2448" t="s">
        <v>179</v>
      </c>
      <c r="B4" s="2448"/>
      <c r="C4" s="2448"/>
      <c r="D4" s="2448"/>
      <c r="E4" s="2448"/>
      <c r="F4" s="2448"/>
      <c r="G4" s="2448"/>
    </row>
    <row r="5" spans="1:7" s="589" customFormat="1" ht="13.5">
      <c r="A5" s="590"/>
      <c r="B5" s="2449"/>
      <c r="C5" s="2449"/>
      <c r="D5" s="2449"/>
      <c r="E5" s="2449"/>
      <c r="F5" s="2449"/>
      <c r="G5" s="2449"/>
    </row>
    <row r="6" spans="1:7" s="589" customFormat="1">
      <c r="A6" s="590"/>
      <c r="D6" s="591"/>
      <c r="E6" s="592" t="s">
        <v>1217</v>
      </c>
      <c r="F6" s="592" t="s">
        <v>1218</v>
      </c>
      <c r="G6" s="592" t="s">
        <v>1043</v>
      </c>
    </row>
    <row r="7" spans="1:7" s="589" customFormat="1">
      <c r="A7" s="590"/>
      <c r="B7" s="593" t="s">
        <v>1219</v>
      </c>
      <c r="C7" s="589" t="s">
        <v>1220</v>
      </c>
      <c r="D7" s="594" t="s">
        <v>518</v>
      </c>
      <c r="E7" s="595">
        <v>26236</v>
      </c>
      <c r="F7" s="595">
        <v>0</v>
      </c>
      <c r="G7" s="595">
        <f>SUM(E7:F7)</f>
        <v>26236</v>
      </c>
    </row>
    <row r="8" spans="1:7" s="589" customFormat="1">
      <c r="A8" s="590"/>
      <c r="B8" s="593" t="s">
        <v>1221</v>
      </c>
      <c r="C8" s="596" t="s">
        <v>1222</v>
      </c>
      <c r="D8" s="597"/>
      <c r="E8" s="598"/>
      <c r="F8" s="598"/>
      <c r="G8" s="598"/>
    </row>
    <row r="9" spans="1:7" s="589" customFormat="1">
      <c r="A9" s="590"/>
      <c r="B9" s="593"/>
      <c r="C9" s="596" t="s">
        <v>985</v>
      </c>
      <c r="D9" s="597" t="s">
        <v>518</v>
      </c>
      <c r="E9" s="598">
        <v>0</v>
      </c>
      <c r="F9" s="599">
        <v>0</v>
      </c>
      <c r="G9" s="598">
        <f>SUM(E9:F9)</f>
        <v>0</v>
      </c>
    </row>
    <row r="10" spans="1:7" s="589" customFormat="1">
      <c r="A10" s="590"/>
      <c r="B10" s="600" t="s">
        <v>517</v>
      </c>
      <c r="C10" s="589" t="s">
        <v>619</v>
      </c>
      <c r="D10" s="601" t="s">
        <v>518</v>
      </c>
      <c r="E10" s="602">
        <f>SUM(E7:E9)</f>
        <v>26236</v>
      </c>
      <c r="F10" s="602">
        <f>SUM(F7:F9)</f>
        <v>0</v>
      </c>
      <c r="G10" s="602">
        <f>SUM(E10:F10)</f>
        <v>26236</v>
      </c>
    </row>
    <row r="11" spans="1:7" s="589" customFormat="1">
      <c r="A11" s="590"/>
      <c r="B11" s="593"/>
      <c r="D11" s="603"/>
      <c r="E11" s="603"/>
      <c r="F11" s="594"/>
      <c r="G11" s="603"/>
    </row>
    <row r="12" spans="1:7" s="589" customFormat="1">
      <c r="A12" s="590"/>
      <c r="B12" s="593" t="s">
        <v>620</v>
      </c>
      <c r="C12" s="589" t="s">
        <v>621</v>
      </c>
      <c r="F12" s="604"/>
    </row>
    <row r="13" spans="1:7" s="589" customFormat="1" ht="13.5" thickBot="1">
      <c r="A13" s="605"/>
      <c r="B13" s="2445" t="s">
        <v>622</v>
      </c>
      <c r="C13" s="2445"/>
      <c r="D13" s="2445"/>
      <c r="E13" s="2445"/>
      <c r="F13" s="2445"/>
      <c r="G13" s="2445"/>
    </row>
    <row r="14" spans="1:7" s="589" customFormat="1" ht="14.25" thickTop="1" thickBot="1">
      <c r="A14" s="605"/>
      <c r="B14" s="2446" t="s">
        <v>623</v>
      </c>
      <c r="C14" s="2446"/>
      <c r="D14" s="2446"/>
      <c r="E14" s="606" t="s">
        <v>519</v>
      </c>
      <c r="F14" s="606" t="s">
        <v>624</v>
      </c>
      <c r="G14" s="608" t="s">
        <v>1043</v>
      </c>
    </row>
    <row r="15" spans="1:7" ht="13.5" thickTop="1">
      <c r="A15" s="416" t="s">
        <v>523</v>
      </c>
      <c r="B15" s="420">
        <v>2015</v>
      </c>
      <c r="C15" s="421" t="s">
        <v>625</v>
      </c>
      <c r="D15" s="412"/>
      <c r="F15" s="412"/>
      <c r="G15" s="418"/>
    </row>
    <row r="16" spans="1:7">
      <c r="B16" s="422">
        <v>0.10199999999999999</v>
      </c>
      <c r="C16" s="421" t="s">
        <v>626</v>
      </c>
      <c r="D16" s="412"/>
      <c r="F16" s="412"/>
      <c r="G16" s="418"/>
    </row>
    <row r="17" spans="1:7">
      <c r="B17" s="416">
        <v>60</v>
      </c>
      <c r="C17" s="423" t="s">
        <v>556</v>
      </c>
      <c r="D17" s="412"/>
      <c r="F17" s="412"/>
      <c r="G17" s="418"/>
    </row>
    <row r="18" spans="1:7">
      <c r="B18" s="424" t="s">
        <v>557</v>
      </c>
      <c r="C18" s="423" t="s">
        <v>528</v>
      </c>
      <c r="D18" s="79"/>
      <c r="E18" s="276"/>
      <c r="F18" s="79"/>
      <c r="G18" s="425"/>
    </row>
    <row r="19" spans="1:7">
      <c r="B19" s="426" t="s">
        <v>558</v>
      </c>
      <c r="C19" s="423" t="s">
        <v>530</v>
      </c>
      <c r="D19" s="79"/>
      <c r="E19" s="78"/>
      <c r="F19" s="79"/>
      <c r="G19" s="425"/>
    </row>
    <row r="20" spans="1:7">
      <c r="B20" s="426" t="s">
        <v>559</v>
      </c>
      <c r="C20" s="423" t="s">
        <v>532</v>
      </c>
      <c r="D20" s="79"/>
      <c r="E20" s="78"/>
      <c r="F20" s="79"/>
      <c r="G20" s="425"/>
    </row>
    <row r="21" spans="1:7">
      <c r="A21" s="416" t="s">
        <v>517</v>
      </c>
      <c r="B21" s="416">
        <v>60</v>
      </c>
      <c r="C21" s="423" t="s">
        <v>556</v>
      </c>
      <c r="D21" s="37"/>
      <c r="E21" s="32"/>
      <c r="F21" s="37"/>
      <c r="G21" s="32"/>
    </row>
    <row r="22" spans="1:7">
      <c r="A22" s="416" t="s">
        <v>517</v>
      </c>
      <c r="B22" s="422">
        <v>0.10199999999999999</v>
      </c>
      <c r="C22" s="427" t="s">
        <v>626</v>
      </c>
      <c r="D22" s="37"/>
      <c r="E22" s="32"/>
      <c r="F22" s="37"/>
      <c r="G22" s="32"/>
    </row>
    <row r="23" spans="1:7" ht="9.9499999999999993" customHeight="1">
      <c r="B23" s="420"/>
      <c r="C23" s="427"/>
      <c r="D23" s="42"/>
      <c r="E23" s="428"/>
      <c r="F23" s="42"/>
      <c r="G23" s="428"/>
    </row>
    <row r="24" spans="1:7" ht="12.95" customHeight="1">
      <c r="B24" s="422">
        <v>0.10299999999999999</v>
      </c>
      <c r="C24" s="421" t="s">
        <v>627</v>
      </c>
      <c r="D24" s="42"/>
      <c r="E24" s="428"/>
      <c r="F24" s="42"/>
      <c r="G24" s="428"/>
    </row>
    <row r="25" spans="1:7">
      <c r="B25" s="429">
        <v>8</v>
      </c>
      <c r="C25" s="430" t="s">
        <v>628</v>
      </c>
      <c r="D25" s="42"/>
      <c r="E25" s="428"/>
      <c r="F25" s="42"/>
      <c r="G25" s="428"/>
    </row>
    <row r="26" spans="1:7">
      <c r="B26" s="426" t="s">
        <v>629</v>
      </c>
      <c r="C26" s="430" t="s">
        <v>530</v>
      </c>
      <c r="D26" s="30"/>
      <c r="E26" s="30"/>
      <c r="F26" s="30"/>
      <c r="G26" s="431"/>
    </row>
    <row r="27" spans="1:7">
      <c r="B27" s="426" t="s">
        <v>630</v>
      </c>
      <c r="C27" s="430" t="s">
        <v>631</v>
      </c>
      <c r="D27" s="30"/>
      <c r="E27" s="25"/>
      <c r="F27" s="30"/>
      <c r="G27" s="431"/>
    </row>
    <row r="28" spans="1:7">
      <c r="B28" s="426" t="s">
        <v>632</v>
      </c>
      <c r="C28" s="430" t="s">
        <v>534</v>
      </c>
      <c r="D28" s="30"/>
      <c r="E28" s="25"/>
      <c r="F28" s="30"/>
      <c r="G28" s="431"/>
    </row>
    <row r="29" spans="1:7">
      <c r="A29" s="416" t="s">
        <v>517</v>
      </c>
      <c r="B29" s="429">
        <v>8</v>
      </c>
      <c r="C29" s="430" t="s">
        <v>628</v>
      </c>
      <c r="D29" s="37"/>
      <c r="E29" s="32"/>
      <c r="F29" s="37"/>
      <c r="G29" s="32"/>
    </row>
    <row r="30" spans="1:7" ht="12.95" customHeight="1">
      <c r="A30" s="432" t="s">
        <v>517</v>
      </c>
      <c r="B30" s="433">
        <v>0.10299999999999999</v>
      </c>
      <c r="C30" s="427" t="s">
        <v>627</v>
      </c>
      <c r="D30" s="37"/>
      <c r="E30" s="32"/>
      <c r="F30" s="37"/>
      <c r="G30" s="32"/>
    </row>
    <row r="31" spans="1:7" ht="9.9499999999999993" customHeight="1">
      <c r="B31" s="420"/>
      <c r="C31" s="421"/>
      <c r="D31" s="242"/>
      <c r="E31" s="434"/>
      <c r="F31" s="242"/>
      <c r="G31" s="434"/>
    </row>
    <row r="32" spans="1:7" ht="39" customHeight="1">
      <c r="B32" s="433">
        <v>0.104</v>
      </c>
      <c r="C32" s="435" t="s">
        <v>1320</v>
      </c>
      <c r="D32" s="42"/>
      <c r="E32" s="428"/>
      <c r="F32" s="42"/>
      <c r="G32" s="428"/>
    </row>
    <row r="33" spans="1:7">
      <c r="A33" s="432"/>
      <c r="B33" s="432">
        <v>62</v>
      </c>
      <c r="C33" s="436" t="s">
        <v>1321</v>
      </c>
      <c r="D33" s="42"/>
      <c r="E33" s="428"/>
      <c r="F33" s="42"/>
      <c r="G33" s="428"/>
    </row>
    <row r="34" spans="1:7">
      <c r="A34" s="432"/>
      <c r="B34" s="437" t="s">
        <v>1153</v>
      </c>
      <c r="C34" s="436" t="s">
        <v>530</v>
      </c>
      <c r="D34" s="30"/>
      <c r="E34" s="25"/>
      <c r="F34" s="30"/>
      <c r="G34" s="431"/>
    </row>
    <row r="35" spans="1:7">
      <c r="A35" s="432"/>
      <c r="B35" s="437" t="s">
        <v>1122</v>
      </c>
      <c r="C35" s="436" t="s">
        <v>534</v>
      </c>
      <c r="D35" s="36"/>
      <c r="E35" s="34"/>
      <c r="F35" s="36"/>
      <c r="G35" s="438"/>
    </row>
    <row r="36" spans="1:7">
      <c r="A36" s="439" t="s">
        <v>517</v>
      </c>
      <c r="B36" s="439">
        <v>62</v>
      </c>
      <c r="C36" s="440" t="s">
        <v>1321</v>
      </c>
      <c r="D36" s="37"/>
      <c r="E36" s="34"/>
      <c r="F36" s="36"/>
      <c r="G36" s="34"/>
    </row>
    <row r="37" spans="1:7" ht="39" customHeight="1">
      <c r="A37" s="441" t="s">
        <v>517</v>
      </c>
      <c r="B37" s="442">
        <v>0.104</v>
      </c>
      <c r="C37" s="443" t="s">
        <v>1320</v>
      </c>
      <c r="D37" s="37"/>
      <c r="E37" s="32"/>
      <c r="F37" s="37"/>
      <c r="G37" s="32"/>
    </row>
    <row r="38" spans="1:7" ht="6.95" customHeight="1">
      <c r="A38" s="432"/>
      <c r="B38" s="444"/>
      <c r="C38" s="436"/>
      <c r="D38" s="42"/>
      <c r="E38" s="42"/>
      <c r="F38" s="42"/>
      <c r="G38" s="428"/>
    </row>
    <row r="39" spans="1:7" ht="25.5">
      <c r="B39" s="422">
        <v>0.105</v>
      </c>
      <c r="C39" s="445" t="s">
        <v>1322</v>
      </c>
      <c r="D39" s="42"/>
      <c r="E39" s="42"/>
      <c r="F39" s="42"/>
      <c r="G39" s="428"/>
    </row>
    <row r="40" spans="1:7">
      <c r="B40" s="416">
        <v>62</v>
      </c>
      <c r="C40" s="436" t="s">
        <v>1321</v>
      </c>
      <c r="D40" s="42"/>
      <c r="E40" s="42"/>
      <c r="F40" s="42"/>
      <c r="G40" s="428"/>
    </row>
    <row r="41" spans="1:7">
      <c r="B41" s="437" t="s">
        <v>1153</v>
      </c>
      <c r="C41" s="436" t="s">
        <v>530</v>
      </c>
      <c r="D41" s="30"/>
      <c r="E41" s="25"/>
      <c r="F41" s="30"/>
      <c r="G41" s="431"/>
    </row>
    <row r="42" spans="1:7">
      <c r="B42" s="437" t="s">
        <v>1122</v>
      </c>
      <c r="C42" s="436" t="s">
        <v>534</v>
      </c>
      <c r="D42" s="30"/>
      <c r="E42" s="25"/>
      <c r="F42" s="30"/>
      <c r="G42" s="431"/>
    </row>
    <row r="43" spans="1:7">
      <c r="A43" s="432" t="s">
        <v>517</v>
      </c>
      <c r="B43" s="416">
        <v>62</v>
      </c>
      <c r="C43" s="436" t="s">
        <v>1321</v>
      </c>
      <c r="D43" s="37"/>
      <c r="E43" s="32"/>
      <c r="F43" s="37"/>
      <c r="G43" s="32"/>
    </row>
    <row r="44" spans="1:7" ht="25.5">
      <c r="A44" s="432" t="s">
        <v>517</v>
      </c>
      <c r="B44" s="433">
        <v>0.105</v>
      </c>
      <c r="C44" s="445" t="s">
        <v>1322</v>
      </c>
      <c r="D44" s="36"/>
      <c r="E44" s="34"/>
      <c r="F44" s="36"/>
      <c r="G44" s="34"/>
    </row>
    <row r="45" spans="1:7" ht="6.95" customHeight="1">
      <c r="C45" s="446"/>
      <c r="D45" s="42"/>
      <c r="E45" s="428"/>
      <c r="F45" s="42"/>
      <c r="G45" s="428"/>
    </row>
    <row r="46" spans="1:7" ht="25.5">
      <c r="B46" s="422">
        <v>0.106</v>
      </c>
      <c r="C46" s="447" t="s">
        <v>1323</v>
      </c>
      <c r="D46" s="372"/>
      <c r="E46" s="448"/>
      <c r="F46" s="372"/>
      <c r="G46" s="448"/>
    </row>
    <row r="47" spans="1:7">
      <c r="B47" s="416">
        <v>62</v>
      </c>
      <c r="C47" s="430" t="s">
        <v>1321</v>
      </c>
      <c r="D47" s="242"/>
      <c r="E47" s="434"/>
      <c r="F47" s="242"/>
      <c r="G47" s="434"/>
    </row>
    <row r="48" spans="1:7">
      <c r="B48" s="437" t="s">
        <v>1153</v>
      </c>
      <c r="C48" s="436" t="s">
        <v>530</v>
      </c>
      <c r="D48" s="30"/>
      <c r="E48" s="25"/>
      <c r="F48" s="30"/>
      <c r="G48" s="431"/>
    </row>
    <row r="49" spans="1:7">
      <c r="B49" s="437" t="s">
        <v>1122</v>
      </c>
      <c r="C49" s="436" t="s">
        <v>534</v>
      </c>
      <c r="D49" s="30"/>
      <c r="E49" s="30"/>
      <c r="F49" s="30"/>
      <c r="G49" s="431"/>
    </row>
    <row r="50" spans="1:7">
      <c r="A50" s="432" t="s">
        <v>517</v>
      </c>
      <c r="B50" s="416">
        <v>62</v>
      </c>
      <c r="C50" s="436" t="s">
        <v>1321</v>
      </c>
      <c r="D50" s="37"/>
      <c r="E50" s="32"/>
      <c r="F50" s="37"/>
      <c r="G50" s="32"/>
    </row>
    <row r="51" spans="1:7" ht="25.5">
      <c r="A51" s="432" t="s">
        <v>517</v>
      </c>
      <c r="B51" s="433">
        <v>0.106</v>
      </c>
      <c r="C51" s="445" t="s">
        <v>1323</v>
      </c>
      <c r="D51" s="36"/>
      <c r="E51" s="34"/>
      <c r="F51" s="449"/>
      <c r="G51" s="34"/>
    </row>
    <row r="52" spans="1:7" ht="6.95" customHeight="1">
      <c r="C52" s="430"/>
      <c r="D52" s="242"/>
      <c r="E52" s="434"/>
      <c r="F52" s="242"/>
      <c r="G52" s="434"/>
    </row>
    <row r="53" spans="1:7">
      <c r="B53" s="422">
        <v>0.108</v>
      </c>
      <c r="C53" s="421" t="s">
        <v>1324</v>
      </c>
      <c r="D53" s="242"/>
      <c r="E53" s="434"/>
      <c r="F53" s="242"/>
      <c r="G53" s="434"/>
    </row>
    <row r="54" spans="1:7">
      <c r="B54" s="416">
        <v>63</v>
      </c>
      <c r="C54" s="430" t="s">
        <v>1325</v>
      </c>
      <c r="D54" s="242"/>
      <c r="E54" s="428"/>
      <c r="F54" s="242"/>
      <c r="G54" s="434"/>
    </row>
    <row r="55" spans="1:7">
      <c r="B55" s="426" t="s">
        <v>1120</v>
      </c>
      <c r="C55" s="436" t="s">
        <v>530</v>
      </c>
      <c r="D55" s="30"/>
      <c r="E55" s="30"/>
      <c r="F55" s="30"/>
      <c r="G55" s="425"/>
    </row>
    <row r="56" spans="1:7">
      <c r="B56" s="426" t="s">
        <v>1121</v>
      </c>
      <c r="C56" s="430" t="s">
        <v>532</v>
      </c>
      <c r="D56" s="30"/>
      <c r="E56" s="25"/>
      <c r="F56" s="30"/>
      <c r="G56" s="425"/>
    </row>
    <row r="57" spans="1:7">
      <c r="B57" s="426" t="s">
        <v>587</v>
      </c>
      <c r="C57" s="436" t="s">
        <v>534</v>
      </c>
      <c r="D57" s="30"/>
      <c r="E57" s="25"/>
      <c r="F57" s="30"/>
      <c r="G57" s="425"/>
    </row>
    <row r="58" spans="1:7">
      <c r="A58" s="416" t="s">
        <v>517</v>
      </c>
      <c r="B58" s="416">
        <v>63</v>
      </c>
      <c r="C58" s="430" t="s">
        <v>1325</v>
      </c>
      <c r="D58" s="37"/>
      <c r="E58" s="32"/>
      <c r="F58" s="37"/>
      <c r="G58" s="32"/>
    </row>
    <row r="59" spans="1:7">
      <c r="A59" s="416" t="s">
        <v>517</v>
      </c>
      <c r="B59" s="422">
        <v>0.108</v>
      </c>
      <c r="C59" s="421" t="s">
        <v>1324</v>
      </c>
      <c r="D59" s="37"/>
      <c r="E59" s="32"/>
      <c r="F59" s="37"/>
      <c r="G59" s="32"/>
    </row>
    <row r="60" spans="1:7">
      <c r="A60" s="416" t="s">
        <v>517</v>
      </c>
      <c r="B60" s="420">
        <v>2015</v>
      </c>
      <c r="C60" s="421" t="s">
        <v>625</v>
      </c>
      <c r="D60" s="37"/>
      <c r="E60" s="32"/>
      <c r="F60" s="37"/>
      <c r="G60" s="32"/>
    </row>
    <row r="61" spans="1:7">
      <c r="A61" s="450" t="s">
        <v>517</v>
      </c>
      <c r="B61" s="450"/>
      <c r="C61" s="451" t="s">
        <v>522</v>
      </c>
      <c r="D61" s="79"/>
      <c r="E61" s="78"/>
      <c r="F61" s="79"/>
      <c r="G61" s="78"/>
    </row>
    <row r="62" spans="1:7">
      <c r="A62" s="450" t="s">
        <v>517</v>
      </c>
      <c r="B62" s="450"/>
      <c r="C62" s="451" t="s">
        <v>518</v>
      </c>
      <c r="D62" s="37"/>
      <c r="E62" s="32"/>
      <c r="F62" s="37"/>
      <c r="G62" s="32"/>
    </row>
    <row r="63" spans="1:7" ht="6.95" customHeight="1">
      <c r="A63" s="432"/>
      <c r="B63" s="432"/>
      <c r="C63" s="452"/>
      <c r="D63" s="42"/>
      <c r="E63" s="428"/>
      <c r="F63" s="42"/>
      <c r="G63" s="428"/>
    </row>
    <row r="69" spans="2:7" ht="13.5" thickBot="1"/>
    <row r="70" spans="2:7" ht="26.25" thickTop="1">
      <c r="B70" s="609" t="s">
        <v>1818</v>
      </c>
      <c r="C70" s="607" t="s">
        <v>1819</v>
      </c>
      <c r="D70" s="610" t="s">
        <v>1820</v>
      </c>
      <c r="E70" s="607" t="s">
        <v>1821</v>
      </c>
      <c r="F70" s="610" t="s">
        <v>521</v>
      </c>
      <c r="G70" s="611" t="s">
        <v>1043</v>
      </c>
    </row>
    <row r="72" spans="2:7">
      <c r="B72" s="673">
        <v>0</v>
      </c>
      <c r="C72" s="673">
        <v>0</v>
      </c>
      <c r="D72" s="673">
        <v>0</v>
      </c>
      <c r="E72" s="673">
        <v>0</v>
      </c>
      <c r="F72" s="673">
        <v>0</v>
      </c>
      <c r="G72" s="673">
        <f>SUM(B72:F72)</f>
        <v>0</v>
      </c>
    </row>
  </sheetData>
  <customSheetViews>
    <customSheetView guid="{44B5F5DE-C96C-4269-969A-574D4EEEEEF5}" showPageBreaks="1" view="pageBreakPreview" showRuler="0" topLeftCell="A37">
      <selection activeCell="B72" sqref="B72:G72"/>
      <pageMargins left="0.74803149606299202" right="0.39370078740157499" top="0.74803149606299202" bottom="0.90551181102362199" header="0.511811023622047" footer="0.59055118110236204"/>
      <printOptions horizontalCentered="1"/>
      <pageSetup paperSize="9" firstPageNumber="70"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topLeftCell="A37">
      <selection activeCell="B72" sqref="B72:G72"/>
      <pageMargins left="0.74803149606299202" right="0.39370078740157499" top="0.74803149606299202" bottom="0.90551181102362199" header="0.511811023622047" footer="0.59055118110236204"/>
      <printOptions horizontalCentered="1"/>
      <pageSetup paperSize="9" firstPageNumber="70" orientation="landscape" blackAndWhite="1" useFirstPageNumber="1" r:id="rId2"/>
      <headerFooter alignWithMargins="0">
        <oddHeader xml:space="preserve">&amp;C   </oddHeader>
        <oddFooter>&amp;C&amp;"Times New Roman,Bold"   Vol-I     -    &amp;P</oddFooter>
      </headerFooter>
    </customSheetView>
    <customSheetView guid="{63DB0950-E90F-4380-862C-985B5EB19119}" showPageBreaks="1" view="pageBreakPreview" showRuler="0">
      <selection activeCell="B72" sqref="B72:G72"/>
      <pageMargins left="0.74803149606299202" right="0.39370078740157499" top="0.74803149606299202" bottom="0.90551181102362199" header="0.511811023622047" footer="0.59055118110236204"/>
      <printOptions horizontalCentered="1"/>
      <pageSetup paperSize="9" firstPageNumber="70" orientation="landscape" blackAndWhite="1" useFirstPageNumber="1" r:id="rId3"/>
      <headerFooter alignWithMargins="0">
        <oddHeader xml:space="preserve">&amp;C   </oddHeader>
        <oddFooter>&amp;C&amp;"Times New Roman,Bold"   Vol-I     -    &amp;P</oddFooter>
      </headerFooter>
    </customSheetView>
    <customSheetView guid="{7CE36697-C418-4ED3-BCF0-EA686CB40E87}" showPageBreaks="1" view="pageBreakPreview" showRuler="0" topLeftCell="A49">
      <selection activeCell="B72" sqref="B72:G72"/>
      <pageMargins left="0.74803149606299202" right="0.39370078740157499" top="0.74803149606299202" bottom="0.90551181102362199" header="0.511811023622047" footer="0.59055118110236204"/>
      <printOptions horizontalCentered="1"/>
      <pageSetup paperSize="9" firstPageNumber="70" orientation="landscape" blackAndWhite="1" useFirstPageNumber="1" r:id="rId4"/>
      <headerFooter alignWithMargins="0">
        <oddHeader xml:space="preserve">&amp;C   </oddHeader>
        <oddFooter>&amp;C&amp;"Times New Roman,Bold"   Vol-I     -    &amp;P</oddFooter>
      </headerFooter>
    </customSheetView>
  </customSheetViews>
  <mergeCells count="6">
    <mergeCell ref="B13:G13"/>
    <mergeCell ref="B14:D14"/>
    <mergeCell ref="A1:G1"/>
    <mergeCell ref="A2:G2"/>
    <mergeCell ref="A4:G4"/>
    <mergeCell ref="B5:G5"/>
  </mergeCells>
  <phoneticPr fontId="25" type="noConversion"/>
  <printOptions horizontalCentered="1"/>
  <pageMargins left="0.74803149606299202" right="0.39370078740157499" top="0.74803149606299202" bottom="0.90551181102362199" header="0.511811023622047" footer="0.59055118110236204"/>
  <pageSetup paperSize="9" firstPageNumber="70" orientation="landscape" blackAndWhite="1" useFirstPageNumber="1" r:id="rId5"/>
  <headerFooter alignWithMargins="0">
    <oddHeader xml:space="preserve">&amp;C   </oddHeader>
    <oddFooter>&amp;C&amp;"Times New Roman,Bold"   Vol-I     -    &amp;P</oddFooter>
  </headerFooter>
</worksheet>
</file>

<file path=xl/worksheets/sheet12.xml><?xml version="1.0" encoding="utf-8"?>
<worksheet xmlns="http://schemas.openxmlformats.org/spreadsheetml/2006/main" xmlns:r="http://schemas.openxmlformats.org/officeDocument/2006/relationships">
  <sheetPr syncVertical="1" syncRef="A133" transitionEvaluation="1" codeName="Sheet16"/>
  <dimension ref="A1:G50"/>
  <sheetViews>
    <sheetView view="pageBreakPreview" topLeftCell="A133" zoomScaleSheetLayoutView="100" workbookViewId="0">
      <selection activeCell="B50" sqref="B50:G50"/>
    </sheetView>
  </sheetViews>
  <sheetFormatPr defaultColWidth="12.42578125" defaultRowHeight="12.75"/>
  <cols>
    <col min="1" max="1" width="6.42578125" style="196" customWidth="1"/>
    <col min="2" max="2" width="8.140625" style="188" customWidth="1"/>
    <col min="3" max="3" width="34.5703125" style="188" customWidth="1"/>
    <col min="4" max="4" width="8.5703125" style="419" customWidth="1"/>
    <col min="5" max="5" width="9.42578125" style="201" customWidth="1"/>
    <col min="6" max="6" width="10.85546875" style="419" bestFit="1" customWidth="1"/>
    <col min="7" max="7" width="8.5703125" style="188" customWidth="1"/>
    <col min="8" max="16384" width="12.42578125" style="188"/>
  </cols>
  <sheetData>
    <row r="1" spans="1:7">
      <c r="A1" s="2450" t="s">
        <v>1326</v>
      </c>
      <c r="B1" s="2450"/>
      <c r="C1" s="2450"/>
      <c r="D1" s="2450"/>
      <c r="E1" s="2450"/>
      <c r="F1" s="2450"/>
      <c r="G1" s="2450"/>
    </row>
    <row r="2" spans="1:7">
      <c r="A2" s="2450" t="s">
        <v>1327</v>
      </c>
      <c r="B2" s="2450"/>
      <c r="C2" s="2450"/>
      <c r="D2" s="2450"/>
      <c r="E2" s="2450"/>
      <c r="F2" s="2450"/>
      <c r="G2" s="2450"/>
    </row>
    <row r="3" spans="1:7" ht="5.25" customHeight="1">
      <c r="A3" s="186"/>
      <c r="B3" s="186"/>
      <c r="C3" s="186"/>
      <c r="D3" s="186"/>
      <c r="E3" s="187"/>
      <c r="F3" s="186"/>
      <c r="G3" s="186"/>
    </row>
    <row r="4" spans="1:7" s="589" customFormat="1">
      <c r="A4" s="2448" t="s">
        <v>178</v>
      </c>
      <c r="B4" s="2448"/>
      <c r="C4" s="2448"/>
      <c r="D4" s="2448"/>
      <c r="E4" s="2448"/>
      <c r="F4" s="2448"/>
      <c r="G4" s="2448"/>
    </row>
    <row r="5" spans="1:7" s="589" customFormat="1" ht="13.5">
      <c r="A5" s="590"/>
      <c r="B5" s="2449"/>
      <c r="C5" s="2449"/>
      <c r="D5" s="2449"/>
      <c r="E5" s="2449"/>
      <c r="F5" s="2449"/>
      <c r="G5" s="2449"/>
    </row>
    <row r="6" spans="1:7" s="589" customFormat="1">
      <c r="A6" s="590"/>
      <c r="D6" s="591"/>
      <c r="E6" s="592" t="s">
        <v>1217</v>
      </c>
      <c r="F6" s="592" t="s">
        <v>1218</v>
      </c>
      <c r="G6" s="592" t="s">
        <v>1043</v>
      </c>
    </row>
    <row r="7" spans="1:7" s="589" customFormat="1">
      <c r="A7" s="590"/>
      <c r="B7" s="593" t="s">
        <v>1219</v>
      </c>
      <c r="C7" s="589" t="s">
        <v>1220</v>
      </c>
      <c r="D7" s="594" t="s">
        <v>518</v>
      </c>
      <c r="E7" s="595">
        <v>54736</v>
      </c>
      <c r="F7" s="595">
        <v>0</v>
      </c>
      <c r="G7" s="595">
        <f>SUM(E7:F7)</f>
        <v>54736</v>
      </c>
    </row>
    <row r="8" spans="1:7" s="589" customFormat="1">
      <c r="A8" s="590"/>
      <c r="B8" s="593" t="s">
        <v>1221</v>
      </c>
      <c r="C8" s="596" t="s">
        <v>1222</v>
      </c>
      <c r="D8" s="597"/>
      <c r="E8" s="598"/>
      <c r="F8" s="598"/>
      <c r="G8" s="598"/>
    </row>
    <row r="9" spans="1:7" s="589" customFormat="1">
      <c r="A9" s="590"/>
      <c r="B9" s="593"/>
      <c r="C9" s="596" t="s">
        <v>985</v>
      </c>
      <c r="D9" s="597" t="s">
        <v>518</v>
      </c>
      <c r="E9" s="598">
        <f>G22</f>
        <v>0</v>
      </c>
      <c r="F9" s="599">
        <v>0</v>
      </c>
      <c r="G9" s="598">
        <f>SUM(E9:F9)</f>
        <v>0</v>
      </c>
    </row>
    <row r="10" spans="1:7" s="589" customFormat="1">
      <c r="A10" s="590"/>
      <c r="B10" s="600" t="s">
        <v>517</v>
      </c>
      <c r="C10" s="589" t="s">
        <v>619</v>
      </c>
      <c r="D10" s="601" t="s">
        <v>518</v>
      </c>
      <c r="E10" s="602">
        <f>SUM(E7:E9)</f>
        <v>54736</v>
      </c>
      <c r="F10" s="602">
        <f>SUM(F7:F9)</f>
        <v>0</v>
      </c>
      <c r="G10" s="602">
        <f>SUM(E10:F10)</f>
        <v>54736</v>
      </c>
    </row>
    <row r="11" spans="1:7" s="589" customFormat="1">
      <c r="A11" s="590"/>
      <c r="B11" s="593"/>
      <c r="D11" s="603"/>
      <c r="E11" s="603"/>
      <c r="F11" s="594"/>
      <c r="G11" s="603"/>
    </row>
    <row r="12" spans="1:7" s="589" customFormat="1">
      <c r="A12" s="590"/>
      <c r="B12" s="593" t="s">
        <v>620</v>
      </c>
      <c r="C12" s="589" t="s">
        <v>621</v>
      </c>
      <c r="F12" s="604"/>
    </row>
    <row r="13" spans="1:7" s="589" customFormat="1" ht="13.5" thickBot="1">
      <c r="A13" s="605"/>
      <c r="B13" s="2445" t="s">
        <v>622</v>
      </c>
      <c r="C13" s="2445"/>
      <c r="D13" s="2445"/>
      <c r="E13" s="2445"/>
      <c r="F13" s="2445"/>
      <c r="G13" s="2445"/>
    </row>
    <row r="14" spans="1:7" s="589" customFormat="1" ht="14.25" thickTop="1" thickBot="1">
      <c r="A14" s="605"/>
      <c r="B14" s="2446" t="s">
        <v>623</v>
      </c>
      <c r="C14" s="2446"/>
      <c r="D14" s="2446"/>
      <c r="E14" s="606" t="s">
        <v>519</v>
      </c>
      <c r="F14" s="606" t="s">
        <v>624</v>
      </c>
      <c r="G14" s="608" t="s">
        <v>1043</v>
      </c>
    </row>
    <row r="15" spans="1:7" ht="6.95" customHeight="1" thickTop="1">
      <c r="A15" s="454"/>
      <c r="B15" s="455"/>
      <c r="C15" s="453"/>
      <c r="D15" s="42"/>
      <c r="E15" s="456"/>
      <c r="F15" s="42"/>
      <c r="G15" s="456"/>
    </row>
    <row r="16" spans="1:7" ht="12" customHeight="1">
      <c r="C16" s="457" t="s">
        <v>522</v>
      </c>
      <c r="D16" s="458"/>
      <c r="E16" s="212"/>
      <c r="F16" s="458"/>
      <c r="G16" s="212"/>
    </row>
    <row r="17" spans="1:7" ht="12" customHeight="1">
      <c r="A17" s="196" t="s">
        <v>523</v>
      </c>
      <c r="B17" s="460">
        <v>2039</v>
      </c>
      <c r="C17" s="457" t="s">
        <v>1328</v>
      </c>
      <c r="D17" s="461"/>
      <c r="E17" s="462"/>
      <c r="F17" s="463"/>
      <c r="G17" s="462"/>
    </row>
    <row r="18" spans="1:7" ht="12" customHeight="1">
      <c r="B18" s="464">
        <v>1E-3</v>
      </c>
      <c r="C18" s="457" t="s">
        <v>524</v>
      </c>
      <c r="D18" s="465"/>
      <c r="E18" s="466"/>
      <c r="F18" s="467"/>
      <c r="G18" s="466"/>
    </row>
    <row r="19" spans="1:7" ht="12" customHeight="1">
      <c r="B19" s="468">
        <v>60</v>
      </c>
      <c r="C19" s="469" t="s">
        <v>556</v>
      </c>
      <c r="D19" s="470"/>
      <c r="E19" s="466"/>
      <c r="F19" s="467"/>
      <c r="G19" s="466"/>
    </row>
    <row r="20" spans="1:7" ht="12" customHeight="1">
      <c r="B20" s="471" t="s">
        <v>557</v>
      </c>
      <c r="C20" s="469" t="s">
        <v>528</v>
      </c>
      <c r="D20" s="79"/>
      <c r="E20" s="472"/>
      <c r="F20" s="79"/>
      <c r="G20" s="473"/>
    </row>
    <row r="21" spans="1:7" ht="12" customHeight="1">
      <c r="B21" s="471" t="s">
        <v>558</v>
      </c>
      <c r="C21" s="469" t="s">
        <v>530</v>
      </c>
      <c r="D21" s="79"/>
      <c r="E21" s="472"/>
      <c r="F21" s="79"/>
      <c r="G21" s="473"/>
    </row>
    <row r="22" spans="1:7" ht="12" customHeight="1">
      <c r="B22" s="474" t="s">
        <v>559</v>
      </c>
      <c r="C22" s="475" t="s">
        <v>532</v>
      </c>
      <c r="D22" s="79"/>
      <c r="E22" s="472"/>
      <c r="F22" s="79"/>
      <c r="G22" s="473"/>
    </row>
    <row r="23" spans="1:7" ht="12" customHeight="1">
      <c r="B23" s="471" t="s">
        <v>834</v>
      </c>
      <c r="C23" s="476" t="s">
        <v>533</v>
      </c>
      <c r="D23" s="79"/>
      <c r="E23" s="79"/>
      <c r="F23" s="79"/>
      <c r="G23" s="472"/>
    </row>
    <row r="24" spans="1:7" ht="12" customHeight="1">
      <c r="B24" s="471" t="s">
        <v>1390</v>
      </c>
      <c r="C24" s="469" t="s">
        <v>534</v>
      </c>
      <c r="D24" s="36"/>
      <c r="E24" s="477"/>
      <c r="F24" s="36"/>
      <c r="G24" s="478"/>
    </row>
    <row r="25" spans="1:7" ht="12" customHeight="1">
      <c r="A25" s="196" t="s">
        <v>517</v>
      </c>
      <c r="B25" s="468">
        <v>60</v>
      </c>
      <c r="C25" s="469" t="s">
        <v>556</v>
      </c>
      <c r="D25" s="36"/>
      <c r="E25" s="477"/>
      <c r="F25" s="36"/>
      <c r="G25" s="477"/>
    </row>
    <row r="26" spans="1:7" ht="12" customHeight="1">
      <c r="A26" s="196" t="s">
        <v>517</v>
      </c>
      <c r="B26" s="464">
        <v>1E-3</v>
      </c>
      <c r="C26" s="457" t="s">
        <v>524</v>
      </c>
      <c r="D26" s="37"/>
      <c r="E26" s="479"/>
      <c r="F26" s="37"/>
      <c r="G26" s="479"/>
    </row>
    <row r="27" spans="1:7" ht="12" customHeight="1">
      <c r="A27" s="480" t="s">
        <v>517</v>
      </c>
      <c r="B27" s="481">
        <v>2039</v>
      </c>
      <c r="C27" s="482" t="s">
        <v>1328</v>
      </c>
      <c r="D27" s="37"/>
      <c r="E27" s="479"/>
      <c r="F27" s="37"/>
      <c r="G27" s="479"/>
    </row>
    <row r="28" spans="1:7" ht="6.95" customHeight="1">
      <c r="A28" s="480"/>
      <c r="B28" s="481"/>
      <c r="C28" s="475"/>
      <c r="D28" s="483"/>
      <c r="E28" s="484"/>
      <c r="F28" s="483"/>
      <c r="G28" s="484"/>
    </row>
    <row r="29" spans="1:7" ht="12" customHeight="1">
      <c r="A29" s="189" t="s">
        <v>523</v>
      </c>
      <c r="B29" s="481">
        <v>2052</v>
      </c>
      <c r="C29" s="482" t="s">
        <v>1329</v>
      </c>
      <c r="D29" s="483"/>
      <c r="E29" s="484"/>
      <c r="F29" s="483"/>
      <c r="G29" s="484"/>
    </row>
    <row r="30" spans="1:7" ht="12" customHeight="1">
      <c r="B30" s="485">
        <v>0.09</v>
      </c>
      <c r="C30" s="457" t="s">
        <v>1926</v>
      </c>
      <c r="D30" s="483"/>
      <c r="E30" s="484"/>
      <c r="F30" s="483"/>
      <c r="G30" s="484"/>
    </row>
    <row r="31" spans="1:7" ht="12" customHeight="1">
      <c r="B31" s="486">
        <v>9</v>
      </c>
      <c r="C31" s="469" t="s">
        <v>1330</v>
      </c>
      <c r="D31" s="467"/>
      <c r="E31" s="487"/>
      <c r="F31" s="467"/>
      <c r="G31" s="487"/>
    </row>
    <row r="32" spans="1:7" ht="12" customHeight="1">
      <c r="B32" s="471" t="s">
        <v>1331</v>
      </c>
      <c r="C32" s="469" t="s">
        <v>528</v>
      </c>
      <c r="D32" s="79"/>
      <c r="E32" s="472"/>
      <c r="F32" s="79"/>
      <c r="G32" s="473"/>
    </row>
    <row r="33" spans="1:7" ht="12" customHeight="1">
      <c r="B33" s="471" t="s">
        <v>1332</v>
      </c>
      <c r="C33" s="469" t="s">
        <v>530</v>
      </c>
      <c r="D33" s="79"/>
      <c r="E33" s="472"/>
      <c r="F33" s="79"/>
      <c r="G33" s="473"/>
    </row>
    <row r="34" spans="1:7" ht="12" customHeight="1">
      <c r="B34" s="471" t="s">
        <v>1333</v>
      </c>
      <c r="C34" s="469" t="s">
        <v>532</v>
      </c>
      <c r="D34" s="79"/>
      <c r="E34" s="472"/>
      <c r="F34" s="79"/>
      <c r="G34" s="473"/>
    </row>
    <row r="35" spans="1:7" ht="12" customHeight="1">
      <c r="A35" s="196" t="s">
        <v>517</v>
      </c>
      <c r="B35" s="488">
        <v>9</v>
      </c>
      <c r="C35" s="475" t="s">
        <v>1330</v>
      </c>
      <c r="D35" s="37"/>
      <c r="E35" s="479"/>
      <c r="F35" s="37"/>
      <c r="G35" s="479"/>
    </row>
    <row r="36" spans="1:7" ht="12" customHeight="1">
      <c r="A36" s="196" t="s">
        <v>517</v>
      </c>
      <c r="B36" s="485">
        <v>0.09</v>
      </c>
      <c r="C36" s="457" t="s">
        <v>1926</v>
      </c>
      <c r="D36" s="37"/>
      <c r="E36" s="479"/>
      <c r="F36" s="37"/>
      <c r="G36" s="479"/>
    </row>
    <row r="37" spans="1:7" ht="12" customHeight="1">
      <c r="A37" s="196" t="s">
        <v>517</v>
      </c>
      <c r="B37" s="460">
        <v>2052</v>
      </c>
      <c r="C37" s="457" t="s">
        <v>1329</v>
      </c>
      <c r="D37" s="37"/>
      <c r="E37" s="479"/>
      <c r="F37" s="37"/>
      <c r="G37" s="479"/>
    </row>
    <row r="38" spans="1:7" ht="12" customHeight="1">
      <c r="A38" s="228" t="s">
        <v>517</v>
      </c>
      <c r="B38" s="489"/>
      <c r="C38" s="490" t="s">
        <v>522</v>
      </c>
      <c r="D38" s="79"/>
      <c r="E38" s="472"/>
      <c r="F38" s="79"/>
      <c r="G38" s="472"/>
    </row>
    <row r="39" spans="1:7" ht="12" customHeight="1">
      <c r="A39" s="228" t="s">
        <v>517</v>
      </c>
      <c r="B39" s="489"/>
      <c r="C39" s="490" t="s">
        <v>518</v>
      </c>
      <c r="D39" s="37"/>
      <c r="E39" s="479"/>
      <c r="F39" s="37"/>
      <c r="G39" s="479"/>
    </row>
    <row r="40" spans="1:7" ht="6" customHeight="1">
      <c r="A40" s="189"/>
      <c r="B40" s="491"/>
      <c r="C40" s="482"/>
      <c r="D40" s="492"/>
      <c r="E40" s="492"/>
      <c r="F40" s="492"/>
      <c r="G40" s="492"/>
    </row>
    <row r="41" spans="1:7">
      <c r="D41" s="412"/>
      <c r="F41" s="412"/>
      <c r="G41" s="201"/>
    </row>
    <row r="42" spans="1:7">
      <c r="D42" s="412"/>
      <c r="F42" s="412"/>
      <c r="G42" s="201"/>
    </row>
    <row r="43" spans="1:7">
      <c r="D43" s="412"/>
      <c r="F43" s="412"/>
      <c r="G43" s="201"/>
    </row>
    <row r="44" spans="1:7">
      <c r="D44" s="412"/>
      <c r="F44" s="412"/>
      <c r="G44" s="201"/>
    </row>
    <row r="45" spans="1:7">
      <c r="D45" s="412"/>
      <c r="F45" s="412"/>
      <c r="G45" s="201"/>
    </row>
    <row r="46" spans="1:7">
      <c r="D46" s="412"/>
      <c r="F46" s="412"/>
      <c r="G46" s="201"/>
    </row>
    <row r="47" spans="1:7" ht="13.5" thickBot="1">
      <c r="D47" s="412"/>
      <c r="F47" s="412"/>
      <c r="G47" s="201"/>
    </row>
    <row r="48" spans="1:7" ht="26.25" thickTop="1">
      <c r="B48" s="609" t="s">
        <v>1818</v>
      </c>
      <c r="C48" s="607" t="s">
        <v>1819</v>
      </c>
      <c r="D48" s="610" t="s">
        <v>1820</v>
      </c>
      <c r="E48" s="607" t="s">
        <v>1821</v>
      </c>
      <c r="F48" s="610" t="s">
        <v>521</v>
      </c>
      <c r="G48" s="611" t="s">
        <v>1043</v>
      </c>
    </row>
    <row r="50" spans="2:7">
      <c r="B50" s="673">
        <v>0</v>
      </c>
      <c r="C50" s="673">
        <v>0</v>
      </c>
      <c r="D50" s="673">
        <v>0</v>
      </c>
      <c r="E50" s="673">
        <v>0</v>
      </c>
      <c r="F50" s="673">
        <v>0</v>
      </c>
      <c r="G50" s="673">
        <f>SUM(B50:F50)</f>
        <v>0</v>
      </c>
    </row>
  </sheetData>
  <customSheetViews>
    <customSheetView guid="{44B5F5DE-C96C-4269-969A-574D4EEEEEF5}" showPageBreaks="1" view="pageBreakPreview" showRuler="0">
      <selection activeCell="B50" sqref="B50:G50"/>
      <pageMargins left="0.74803149606299202" right="0.39370078740157499" top="0.74803149606299202" bottom="0.90551181102362199" header="0.511811023622047" footer="0.59055118110236204"/>
      <printOptions horizontalCentered="1"/>
      <pageSetup paperSize="9" firstPageNumber="72"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selection activeCell="B50" sqref="B50:G50"/>
      <pageMargins left="0.74803149606299202" right="0.39370078740157499" top="0.74803149606299202" bottom="0.90551181102362199" header="0.511811023622047" footer="0.59055118110236204"/>
      <printOptions horizontalCentered="1"/>
      <pageSetup paperSize="9" firstPageNumber="72" orientation="landscape" blackAndWhite="1" useFirstPageNumber="1" r:id="rId2"/>
      <headerFooter alignWithMargins="0">
        <oddHeader xml:space="preserve">&amp;C   </oddHeader>
        <oddFooter>&amp;C&amp;"Times New Roman,Bold"   Vol-I     -    &amp;P</oddFooter>
      </headerFooter>
    </customSheetView>
    <customSheetView guid="{63DB0950-E90F-4380-862C-985B5EB19119}" showPageBreaks="1" view="pageBreakPreview" showRuler="0">
      <selection activeCell="E26" sqref="E26"/>
      <pageMargins left="0.74803149606299202" right="0.39370078740157499" top="0.74803149606299202" bottom="0.90551181102362199" header="0.511811023622047" footer="0.59055118110236204"/>
      <printOptions horizontalCentered="1"/>
      <pageSetup paperSize="9" firstPageNumber="72" orientation="landscape" blackAndWhite="1" useFirstPageNumber="1" r:id="rId3"/>
      <headerFooter alignWithMargins="0">
        <oddHeader xml:space="preserve">&amp;C   </oddHeader>
        <oddFooter>&amp;C&amp;"Times New Roman,Bold"   Vol-I     -    &amp;P</oddFooter>
      </headerFooter>
    </customSheetView>
    <customSheetView guid="{7CE36697-C418-4ED3-BCF0-EA686CB40E87}" showPageBreaks="1" view="pageBreakPreview" showRuler="0" topLeftCell="A28">
      <selection activeCell="B50" sqref="B50:G50"/>
      <pageMargins left="0.74803149606299202" right="0.39370078740157499" top="0.74803149606299202" bottom="0.90551181102362199" header="0.511811023622047" footer="0.59055118110236204"/>
      <printOptions horizontalCentered="1"/>
      <pageSetup paperSize="9" firstPageNumber="72" orientation="landscape" blackAndWhite="1" useFirstPageNumber="1" r:id="rId4"/>
      <headerFooter alignWithMargins="0">
        <oddHeader xml:space="preserve">&amp;C   </oddHeader>
        <oddFooter>&amp;C&amp;"Times New Roman,Bold"   Vol-I     -    &amp;P</oddFooter>
      </headerFooter>
    </customSheetView>
  </customSheetViews>
  <mergeCells count="6">
    <mergeCell ref="B14:D14"/>
    <mergeCell ref="B13:G13"/>
    <mergeCell ref="A1:G1"/>
    <mergeCell ref="A2:G2"/>
    <mergeCell ref="A4:G4"/>
    <mergeCell ref="B5:G5"/>
  </mergeCells>
  <phoneticPr fontId="25" type="noConversion"/>
  <printOptions horizontalCentered="1"/>
  <pageMargins left="0.74803149606299202" right="0.39370078740157499" top="0.74803149606299202" bottom="0.90551181102362199" header="0.511811023622047" footer="0.59055118110236204"/>
  <pageSetup paperSize="9" firstPageNumber="72" orientation="landscape" blackAndWhite="1" useFirstPageNumber="1" r:id="rId5"/>
  <headerFooter alignWithMargins="0">
    <oddHeader xml:space="preserve">&amp;C   </oddHeader>
    <oddFooter>&amp;C&amp;"Times New Roman,Bold"   Vol-I     -    &amp;P</oddFooter>
  </headerFooter>
  <legacyDrawing r:id="rId6"/>
</worksheet>
</file>

<file path=xl/worksheets/sheet13.xml><?xml version="1.0" encoding="utf-8"?>
<worksheet xmlns="http://schemas.openxmlformats.org/spreadsheetml/2006/main" xmlns:r="http://schemas.openxmlformats.org/officeDocument/2006/relationships">
  <sheetPr syncVertical="1" syncRef="A91" transitionEvaluation="1" codeName="Sheet13"/>
  <dimension ref="A1:I948"/>
  <sheetViews>
    <sheetView view="pageBreakPreview" topLeftCell="A91" zoomScale="115" zoomScaleNormal="160" zoomScaleSheetLayoutView="175" workbookViewId="0">
      <selection activeCell="A98" sqref="A98:I103"/>
    </sheetView>
  </sheetViews>
  <sheetFormatPr defaultColWidth="14.140625" defaultRowHeight="12.75"/>
  <cols>
    <col min="1" max="1" width="6.42578125" style="499" customWidth="1"/>
    <col min="2" max="2" width="8.140625" style="512" customWidth="1"/>
    <col min="3" max="3" width="34.5703125" style="188" customWidth="1"/>
    <col min="4" max="4" width="7.5703125" style="188" customWidth="1"/>
    <col min="5" max="5" width="8.140625" style="201" customWidth="1"/>
    <col min="6" max="6" width="10.42578125" style="188" customWidth="1"/>
    <col min="7" max="7" width="8.5703125" style="188" customWidth="1"/>
    <col min="8" max="8" width="4.140625" style="188" customWidth="1"/>
    <col min="9" max="16384" width="14.140625" style="188"/>
  </cols>
  <sheetData>
    <row r="1" spans="1:7" ht="13.35" customHeight="1">
      <c r="A1" s="2450" t="s">
        <v>1334</v>
      </c>
      <c r="B1" s="2450"/>
      <c r="C1" s="2450"/>
      <c r="D1" s="2450"/>
      <c r="E1" s="2450"/>
      <c r="F1" s="2450"/>
      <c r="G1" s="2450"/>
    </row>
    <row r="2" spans="1:7" ht="13.35" customHeight="1">
      <c r="A2" s="2450" t="s">
        <v>1335</v>
      </c>
      <c r="B2" s="2450"/>
      <c r="C2" s="2450"/>
      <c r="D2" s="2450"/>
      <c r="E2" s="2450"/>
      <c r="F2" s="2450"/>
      <c r="G2" s="2450"/>
    </row>
    <row r="3" spans="1:7" ht="12.75" customHeight="1">
      <c r="A3" s="493"/>
      <c r="B3" s="185"/>
      <c r="C3" s="186"/>
      <c r="D3" s="186"/>
      <c r="E3" s="187"/>
      <c r="F3" s="186"/>
      <c r="G3" s="186"/>
    </row>
    <row r="4" spans="1:7" s="927" customFormat="1">
      <c r="A4" s="2427" t="s">
        <v>1510</v>
      </c>
      <c r="B4" s="2427"/>
      <c r="C4" s="2427"/>
      <c r="D4" s="2427"/>
      <c r="E4" s="2427"/>
      <c r="F4" s="2427"/>
      <c r="G4" s="2427"/>
    </row>
    <row r="5" spans="1:7" s="927" customFormat="1" ht="13.5">
      <c r="A5" s="1401"/>
      <c r="B5" s="2428"/>
      <c r="C5" s="2428"/>
      <c r="D5" s="2428"/>
      <c r="E5" s="2428"/>
      <c r="F5" s="2428"/>
      <c r="G5" s="2428"/>
    </row>
    <row r="6" spans="1:7" s="927" customFormat="1">
      <c r="A6" s="1401"/>
      <c r="D6" s="1844"/>
      <c r="E6" s="1845" t="s">
        <v>1217</v>
      </c>
      <c r="F6" s="1845" t="s">
        <v>1218</v>
      </c>
      <c r="G6" s="1845" t="s">
        <v>1043</v>
      </c>
    </row>
    <row r="7" spans="1:7" s="927" customFormat="1">
      <c r="A7" s="1401"/>
      <c r="B7" s="1847" t="s">
        <v>1219</v>
      </c>
      <c r="C7" s="927" t="s">
        <v>1220</v>
      </c>
      <c r="D7" s="1848" t="s">
        <v>518</v>
      </c>
      <c r="E7" s="935">
        <v>11286723</v>
      </c>
      <c r="F7" s="935">
        <v>4000</v>
      </c>
      <c r="G7" s="935">
        <f>SUM(E7:F7)</f>
        <v>11290723</v>
      </c>
    </row>
    <row r="8" spans="1:7" s="927" customFormat="1">
      <c r="A8" s="1401"/>
      <c r="B8" s="1847"/>
      <c r="D8" s="2003" t="s">
        <v>1339</v>
      </c>
      <c r="E8" s="2004">
        <v>2061537</v>
      </c>
      <c r="F8" s="2004">
        <v>698174</v>
      </c>
      <c r="G8" s="2004">
        <f>SUM(E8:F8)</f>
        <v>2759711</v>
      </c>
    </row>
    <row r="9" spans="1:7" s="927" customFormat="1">
      <c r="A9" s="1401"/>
      <c r="B9" s="1847" t="s">
        <v>1221</v>
      </c>
      <c r="C9" s="1850" t="s">
        <v>1222</v>
      </c>
      <c r="D9" s="1851"/>
      <c r="E9" s="936"/>
      <c r="F9" s="936"/>
      <c r="G9" s="936"/>
    </row>
    <row r="10" spans="1:7" s="927" customFormat="1">
      <c r="A10" s="1401"/>
      <c r="B10" s="1847"/>
      <c r="C10" s="1850" t="s">
        <v>985</v>
      </c>
      <c r="D10" s="1851" t="s">
        <v>518</v>
      </c>
      <c r="E10" s="936">
        <f>G69</f>
        <v>145431</v>
      </c>
      <c r="F10" s="1885">
        <v>0</v>
      </c>
      <c r="G10" s="936">
        <f>SUM(E10:F10)</f>
        <v>145431</v>
      </c>
    </row>
    <row r="11" spans="1:7" s="927" customFormat="1" ht="13.5">
      <c r="A11" s="1401"/>
      <c r="B11" s="1847"/>
      <c r="C11" s="1850"/>
      <c r="D11" s="2003" t="s">
        <v>1339</v>
      </c>
      <c r="E11" s="2005">
        <f>G70</f>
        <v>1</v>
      </c>
      <c r="F11" s="2005">
        <f>G87</f>
        <v>2</v>
      </c>
      <c r="G11" s="1986">
        <f>SUM(E11:F11)</f>
        <v>3</v>
      </c>
    </row>
    <row r="12" spans="1:7" s="927" customFormat="1">
      <c r="A12" s="1401"/>
      <c r="B12" s="1854" t="s">
        <v>517</v>
      </c>
      <c r="C12" s="927" t="s">
        <v>619</v>
      </c>
      <c r="D12" s="1855" t="s">
        <v>518</v>
      </c>
      <c r="E12" s="1856">
        <f t="shared" ref="E12:G13" si="0">E10+E7</f>
        <v>11432154</v>
      </c>
      <c r="F12" s="1856">
        <f t="shared" si="0"/>
        <v>4000</v>
      </c>
      <c r="G12" s="1856">
        <f t="shared" si="0"/>
        <v>11436154</v>
      </c>
    </row>
    <row r="13" spans="1:7" s="927" customFormat="1">
      <c r="A13" s="1401"/>
      <c r="B13" s="1854"/>
      <c r="D13" s="2006" t="s">
        <v>1339</v>
      </c>
      <c r="E13" s="2007">
        <f t="shared" si="0"/>
        <v>2061538</v>
      </c>
      <c r="F13" s="2007">
        <f t="shared" si="0"/>
        <v>698176</v>
      </c>
      <c r="G13" s="2007">
        <f t="shared" si="0"/>
        <v>2759714</v>
      </c>
    </row>
    <row r="14" spans="1:7" s="927" customFormat="1">
      <c r="A14" s="1401"/>
      <c r="B14" s="1847"/>
      <c r="D14" s="934"/>
      <c r="E14" s="934"/>
      <c r="F14" s="1848"/>
      <c r="G14" s="934"/>
    </row>
    <row r="15" spans="1:7" s="927" customFormat="1">
      <c r="A15" s="1401"/>
      <c r="B15" s="1847" t="s">
        <v>620</v>
      </c>
      <c r="C15" s="927" t="s">
        <v>621</v>
      </c>
      <c r="F15" s="1859"/>
    </row>
    <row r="16" spans="1:7" s="927" customFormat="1" ht="13.5" thickBot="1">
      <c r="A16" s="1861"/>
      <c r="B16" s="2425" t="s">
        <v>622</v>
      </c>
      <c r="C16" s="2425"/>
      <c r="D16" s="2425"/>
      <c r="E16" s="2425"/>
      <c r="F16" s="2425"/>
      <c r="G16" s="2425"/>
    </row>
    <row r="17" spans="1:9" s="927" customFormat="1" ht="14.25" thickTop="1" thickBot="1">
      <c r="A17" s="1861"/>
      <c r="B17" s="2433" t="s">
        <v>623</v>
      </c>
      <c r="C17" s="2433"/>
      <c r="D17" s="2433"/>
      <c r="E17" s="1782" t="s">
        <v>519</v>
      </c>
      <c r="F17" s="1865" t="s">
        <v>624</v>
      </c>
      <c r="G17" s="1865" t="s">
        <v>1043</v>
      </c>
    </row>
    <row r="18" spans="1:9" s="317" customFormat="1" ht="13.5" thickTop="1">
      <c r="A18" s="308"/>
      <c r="B18" s="288"/>
      <c r="C18" s="324"/>
      <c r="D18" s="192"/>
      <c r="E18" s="193"/>
      <c r="F18" s="494"/>
      <c r="G18" s="494"/>
    </row>
    <row r="19" spans="1:9" ht="13.35" customHeight="1">
      <c r="A19" s="308"/>
      <c r="B19" s="288"/>
      <c r="C19" s="305" t="s">
        <v>522</v>
      </c>
      <c r="D19" s="212"/>
      <c r="E19" s="213"/>
      <c r="F19" s="212"/>
      <c r="G19" s="213"/>
    </row>
    <row r="20" spans="1:9" ht="4.5" customHeight="1">
      <c r="A20" s="308"/>
      <c r="B20" s="270"/>
      <c r="C20" s="248"/>
      <c r="D20" s="212"/>
      <c r="E20" s="212"/>
      <c r="F20" s="212"/>
      <c r="G20" s="212"/>
    </row>
    <row r="21" spans="1:9" ht="15.6" customHeight="1">
      <c r="A21" s="1763" t="s">
        <v>523</v>
      </c>
      <c r="B21" s="1764">
        <v>2049</v>
      </c>
      <c r="C21" s="1765" t="s">
        <v>1660</v>
      </c>
      <c r="D21" s="1766"/>
      <c r="E21" s="1866"/>
      <c r="F21" s="1866"/>
      <c r="G21" s="1866"/>
    </row>
    <row r="22" spans="1:9" ht="15.6" customHeight="1">
      <c r="A22" s="1763"/>
      <c r="B22" s="1867">
        <v>4</v>
      </c>
      <c r="C22" s="1868" t="s">
        <v>1661</v>
      </c>
      <c r="D22" s="1766"/>
      <c r="E22" s="1866"/>
      <c r="F22" s="1866"/>
      <c r="G22" s="1866"/>
    </row>
    <row r="23" spans="1:9" ht="38.25" customHeight="1">
      <c r="A23" s="1763"/>
      <c r="B23" s="1869" t="s">
        <v>1472</v>
      </c>
      <c r="C23" s="1868" t="s">
        <v>1662</v>
      </c>
      <c r="D23" s="1766"/>
      <c r="E23" s="1866"/>
      <c r="F23" s="1866"/>
      <c r="G23" s="1866"/>
    </row>
    <row r="24" spans="1:9" ht="15.6" customHeight="1">
      <c r="A24" s="1763"/>
      <c r="B24" s="1870" t="s">
        <v>1663</v>
      </c>
      <c r="C24" s="1871" t="s">
        <v>1664</v>
      </c>
      <c r="D24" s="1766"/>
      <c r="E24" s="2008">
        <v>0</v>
      </c>
      <c r="F24" s="1866">
        <v>1</v>
      </c>
      <c r="G24" s="1866">
        <f>F24+E24</f>
        <v>1</v>
      </c>
      <c r="H24" s="188" t="s">
        <v>174</v>
      </c>
      <c r="I24" s="188" t="s">
        <v>687</v>
      </c>
    </row>
    <row r="25" spans="1:9" ht="29.25" customHeight="1">
      <c r="A25" s="1763" t="s">
        <v>517</v>
      </c>
      <c r="B25" s="1867">
        <v>4</v>
      </c>
      <c r="C25" s="1868" t="s">
        <v>1661</v>
      </c>
      <c r="D25" s="1766"/>
      <c r="E25" s="2009">
        <f t="shared" ref="E25:G26" si="1">E24</f>
        <v>0</v>
      </c>
      <c r="F25" s="1767">
        <f t="shared" si="1"/>
        <v>1</v>
      </c>
      <c r="G25" s="1767">
        <f t="shared" si="1"/>
        <v>1</v>
      </c>
    </row>
    <row r="26" spans="1:9" ht="15.6" customHeight="1">
      <c r="A26" s="1763" t="s">
        <v>517</v>
      </c>
      <c r="B26" s="1764">
        <v>2049</v>
      </c>
      <c r="C26" s="1765" t="s">
        <v>1660</v>
      </c>
      <c r="D26" s="1766"/>
      <c r="E26" s="2009">
        <f t="shared" si="1"/>
        <v>0</v>
      </c>
      <c r="F26" s="1767">
        <f t="shared" si="1"/>
        <v>1</v>
      </c>
      <c r="G26" s="1767">
        <f t="shared" si="1"/>
        <v>1</v>
      </c>
    </row>
    <row r="27" spans="1:9" ht="7.5" customHeight="1">
      <c r="A27" s="308"/>
      <c r="B27" s="270"/>
      <c r="C27" s="269"/>
      <c r="D27" s="30"/>
      <c r="E27" s="25"/>
      <c r="F27" s="30"/>
      <c r="G27" s="223"/>
    </row>
    <row r="28" spans="1:9" ht="25.5">
      <c r="A28" s="308" t="s">
        <v>523</v>
      </c>
      <c r="B28" s="270">
        <v>2054</v>
      </c>
      <c r="C28" s="269" t="s">
        <v>721</v>
      </c>
      <c r="D28" s="192"/>
      <c r="E28" s="220"/>
      <c r="F28" s="220"/>
      <c r="G28" s="220"/>
    </row>
    <row r="29" spans="1:9" ht="13.35" customHeight="1">
      <c r="A29" s="308"/>
      <c r="B29" s="283">
        <v>0.8</v>
      </c>
      <c r="C29" s="269" t="s">
        <v>565</v>
      </c>
      <c r="D29" s="249"/>
      <c r="E29" s="25"/>
      <c r="F29" s="249"/>
      <c r="G29" s="212"/>
    </row>
    <row r="30" spans="1:9" ht="25.5">
      <c r="A30" s="308"/>
      <c r="B30" s="496">
        <v>41</v>
      </c>
      <c r="C30" s="248" t="s">
        <v>28</v>
      </c>
      <c r="D30" s="249"/>
      <c r="E30" s="25"/>
      <c r="F30" s="249"/>
      <c r="G30" s="212"/>
    </row>
    <row r="31" spans="1:9" ht="13.35" customHeight="1">
      <c r="A31" s="308"/>
      <c r="B31" s="517" t="s">
        <v>29</v>
      </c>
      <c r="C31" s="248" t="s">
        <v>534</v>
      </c>
      <c r="D31" s="30"/>
      <c r="E31" s="1716">
        <v>0</v>
      </c>
      <c r="F31" s="25">
        <v>17922</v>
      </c>
      <c r="G31" s="25">
        <f>F31+E31</f>
        <v>17922</v>
      </c>
      <c r="H31" s="188" t="s">
        <v>697</v>
      </c>
      <c r="I31" s="188" t="s">
        <v>135</v>
      </c>
    </row>
    <row r="32" spans="1:9" ht="25.5">
      <c r="A32" s="497" t="s">
        <v>517</v>
      </c>
      <c r="B32" s="2015">
        <v>41</v>
      </c>
      <c r="C32" s="279" t="s">
        <v>28</v>
      </c>
      <c r="D32" s="36"/>
      <c r="E32" s="1718">
        <f>SUM(E31)</f>
        <v>0</v>
      </c>
      <c r="F32" s="32">
        <f>SUM(F31)</f>
        <v>17922</v>
      </c>
      <c r="G32" s="32">
        <f>SUM(G31)</f>
        <v>17922</v>
      </c>
    </row>
    <row r="33" spans="1:9" ht="13.35" customHeight="1">
      <c r="A33" s="2016" t="s">
        <v>517</v>
      </c>
      <c r="B33" s="2017">
        <v>0.8</v>
      </c>
      <c r="C33" s="1992" t="s">
        <v>565</v>
      </c>
      <c r="D33" s="1955"/>
      <c r="E33" s="1718">
        <f t="shared" ref="E33:G34" si="2">E32</f>
        <v>0</v>
      </c>
      <c r="F33" s="32">
        <f t="shared" si="2"/>
        <v>17922</v>
      </c>
      <c r="G33" s="32">
        <f t="shared" si="2"/>
        <v>17922</v>
      </c>
    </row>
    <row r="34" spans="1:9" ht="13.35" customHeight="1">
      <c r="A34" s="308" t="s">
        <v>517</v>
      </c>
      <c r="B34" s="270">
        <v>2054</v>
      </c>
      <c r="C34" s="269" t="s">
        <v>1336</v>
      </c>
      <c r="D34" s="30"/>
      <c r="E34" s="1718">
        <f t="shared" si="2"/>
        <v>0</v>
      </c>
      <c r="F34" s="32">
        <f t="shared" si="2"/>
        <v>17922</v>
      </c>
      <c r="G34" s="32">
        <f t="shared" si="2"/>
        <v>17922</v>
      </c>
    </row>
    <row r="35" spans="1:9" ht="11.1" customHeight="1">
      <c r="A35" s="308"/>
      <c r="B35" s="270"/>
      <c r="C35" s="248"/>
      <c r="D35" s="212"/>
      <c r="E35" s="212"/>
      <c r="F35" s="212"/>
      <c r="G35" s="212"/>
    </row>
    <row r="36" spans="1:9" ht="25.5">
      <c r="A36" s="308" t="s">
        <v>523</v>
      </c>
      <c r="B36" s="502">
        <v>2071</v>
      </c>
      <c r="C36" s="501" t="s">
        <v>30</v>
      </c>
      <c r="D36" s="192"/>
      <c r="E36" s="220"/>
      <c r="F36" s="220"/>
      <c r="G36" s="220"/>
    </row>
    <row r="37" spans="1:9" ht="13.35" customHeight="1">
      <c r="B37" s="500">
        <v>1</v>
      </c>
      <c r="C37" s="323" t="s">
        <v>31</v>
      </c>
      <c r="D37" s="192"/>
      <c r="E37" s="220"/>
      <c r="F37" s="220"/>
      <c r="G37" s="220"/>
    </row>
    <row r="38" spans="1:9" ht="25.5">
      <c r="B38" s="518">
        <v>1.101</v>
      </c>
      <c r="C38" s="501" t="s">
        <v>32</v>
      </c>
      <c r="D38" s="192"/>
      <c r="E38" s="220"/>
      <c r="F38" s="220"/>
      <c r="G38" s="220"/>
    </row>
    <row r="39" spans="1:9" ht="25.5" customHeight="1">
      <c r="A39" s="308"/>
      <c r="B39" s="247" t="s">
        <v>1391</v>
      </c>
      <c r="C39" s="248" t="s">
        <v>32</v>
      </c>
      <c r="D39" s="30"/>
      <c r="E39" s="1719">
        <v>0</v>
      </c>
      <c r="F39" s="34">
        <f>60000</f>
        <v>60000</v>
      </c>
      <c r="G39" s="224">
        <f>F39+E39</f>
        <v>60000</v>
      </c>
      <c r="I39" s="188" t="s">
        <v>907</v>
      </c>
    </row>
    <row r="40" spans="1:9" ht="25.5">
      <c r="A40" s="308" t="s">
        <v>517</v>
      </c>
      <c r="B40" s="519">
        <v>1.101</v>
      </c>
      <c r="C40" s="269" t="s">
        <v>32</v>
      </c>
      <c r="D40" s="30"/>
      <c r="E40" s="1718">
        <f>SUM(E39)</f>
        <v>0</v>
      </c>
      <c r="F40" s="32">
        <f>SUM(F39)</f>
        <v>60000</v>
      </c>
      <c r="G40" s="32">
        <f>SUM(G39)</f>
        <v>60000</v>
      </c>
      <c r="H40" s="188" t="s">
        <v>2091</v>
      </c>
    </row>
    <row r="41" spans="1:9">
      <c r="A41" s="308"/>
      <c r="B41" s="247"/>
      <c r="C41" s="248"/>
      <c r="D41" s="926"/>
      <c r="E41" s="1723"/>
      <c r="F41" s="199"/>
      <c r="G41" s="199"/>
    </row>
    <row r="42" spans="1:9">
      <c r="A42" s="308"/>
      <c r="B42" s="519">
        <v>1.105</v>
      </c>
      <c r="C42" s="269" t="s">
        <v>35</v>
      </c>
      <c r="D42" s="212"/>
      <c r="E42" s="1722"/>
      <c r="F42" s="212"/>
      <c r="G42" s="212"/>
    </row>
    <row r="43" spans="1:9">
      <c r="A43" s="308"/>
      <c r="B43" s="247" t="s">
        <v>33</v>
      </c>
      <c r="C43" s="248" t="s">
        <v>34</v>
      </c>
      <c r="D43" s="30"/>
      <c r="E43" s="1721">
        <v>0</v>
      </c>
      <c r="F43" s="78">
        <v>51500</v>
      </c>
      <c r="G43" s="219">
        <f>F43+E43</f>
        <v>51500</v>
      </c>
      <c r="I43" s="188" t="s">
        <v>908</v>
      </c>
    </row>
    <row r="44" spans="1:9">
      <c r="A44" s="308" t="s">
        <v>517</v>
      </c>
      <c r="B44" s="519">
        <v>1.105</v>
      </c>
      <c r="C44" s="269" t="s">
        <v>35</v>
      </c>
      <c r="D44" s="30"/>
      <c r="E44" s="1718">
        <f>E43</f>
        <v>0</v>
      </c>
      <c r="F44" s="32">
        <f>F43</f>
        <v>51500</v>
      </c>
      <c r="G44" s="262">
        <f>G43</f>
        <v>51500</v>
      </c>
      <c r="H44" s="188" t="s">
        <v>2091</v>
      </c>
    </row>
    <row r="45" spans="1:9">
      <c r="B45" s="519"/>
      <c r="C45" s="269"/>
      <c r="D45" s="926"/>
      <c r="E45" s="1723"/>
      <c r="F45" s="241"/>
      <c r="G45" s="241"/>
    </row>
    <row r="46" spans="1:9" ht="25.5">
      <c r="B46" s="519">
        <v>1.117</v>
      </c>
      <c r="C46" s="269" t="s">
        <v>36</v>
      </c>
      <c r="D46" s="212"/>
      <c r="E46" s="212"/>
      <c r="F46" s="212"/>
      <c r="G46" s="212"/>
    </row>
    <row r="47" spans="1:9" ht="25.5">
      <c r="A47" s="308"/>
      <c r="B47" s="247" t="s">
        <v>37</v>
      </c>
      <c r="C47" s="248" t="s">
        <v>1750</v>
      </c>
      <c r="D47" s="30"/>
      <c r="E47" s="1719">
        <v>0</v>
      </c>
      <c r="F47" s="34">
        <v>15000</v>
      </c>
      <c r="G47" s="224">
        <f>F47+E47</f>
        <v>15000</v>
      </c>
      <c r="I47" s="188" t="s">
        <v>909</v>
      </c>
    </row>
    <row r="48" spans="1:9" ht="25.5">
      <c r="A48" s="308" t="s">
        <v>517</v>
      </c>
      <c r="B48" s="519">
        <v>1.117</v>
      </c>
      <c r="C48" s="269" t="s">
        <v>36</v>
      </c>
      <c r="D48" s="30"/>
      <c r="E48" s="1718">
        <f t="shared" ref="E48:G50" si="3">E47</f>
        <v>0</v>
      </c>
      <c r="F48" s="32">
        <f t="shared" si="3"/>
        <v>15000</v>
      </c>
      <c r="G48" s="262">
        <f t="shared" si="3"/>
        <v>15000</v>
      </c>
      <c r="H48" s="188" t="s">
        <v>1509</v>
      </c>
    </row>
    <row r="49" spans="1:9" ht="15" customHeight="1">
      <c r="A49" s="499" t="s">
        <v>517</v>
      </c>
      <c r="B49" s="284">
        <v>1</v>
      </c>
      <c r="C49" s="248" t="s">
        <v>31</v>
      </c>
      <c r="D49" s="30"/>
      <c r="E49" s="1718">
        <f t="shared" si="3"/>
        <v>0</v>
      </c>
      <c r="F49" s="32">
        <f>F48+F44+F40</f>
        <v>126500</v>
      </c>
      <c r="G49" s="32">
        <f>G48+G44+G40</f>
        <v>126500</v>
      </c>
    </row>
    <row r="50" spans="1:9" ht="25.5">
      <c r="A50" s="308" t="s">
        <v>517</v>
      </c>
      <c r="B50" s="270">
        <v>2071</v>
      </c>
      <c r="C50" s="269" t="s">
        <v>30</v>
      </c>
      <c r="D50" s="30"/>
      <c r="E50" s="1718">
        <f t="shared" si="3"/>
        <v>0</v>
      </c>
      <c r="F50" s="32">
        <f t="shared" si="3"/>
        <v>126500</v>
      </c>
      <c r="G50" s="262">
        <f t="shared" si="3"/>
        <v>126500</v>
      </c>
    </row>
    <row r="51" spans="1:9">
      <c r="A51" s="308"/>
      <c r="B51" s="270"/>
      <c r="C51" s="248"/>
      <c r="D51" s="212"/>
      <c r="E51" s="1722"/>
      <c r="F51" s="212"/>
      <c r="G51" s="212"/>
    </row>
    <row r="52" spans="1:9">
      <c r="A52" s="308" t="s">
        <v>523</v>
      </c>
      <c r="B52" s="270">
        <v>2075</v>
      </c>
      <c r="C52" s="269" t="s">
        <v>1337</v>
      </c>
      <c r="D52" s="192"/>
      <c r="E52" s="1723"/>
      <c r="F52" s="220"/>
      <c r="G52" s="220"/>
    </row>
    <row r="53" spans="1:9" ht="27" customHeight="1">
      <c r="A53" s="308"/>
      <c r="B53" s="495">
        <v>0.104</v>
      </c>
      <c r="C53" s="269" t="s">
        <v>1751</v>
      </c>
      <c r="D53" s="192"/>
      <c r="E53" s="1727"/>
      <c r="F53" s="192"/>
      <c r="G53" s="192"/>
    </row>
    <row r="54" spans="1:9">
      <c r="A54" s="308"/>
      <c r="B54" s="247" t="s">
        <v>1391</v>
      </c>
      <c r="C54" s="244" t="s">
        <v>1752</v>
      </c>
      <c r="D54" s="30"/>
      <c r="E54" s="1719">
        <v>0</v>
      </c>
      <c r="F54" s="34">
        <v>9</v>
      </c>
      <c r="G54" s="224">
        <f>F54+E54</f>
        <v>9</v>
      </c>
      <c r="I54" s="188" t="s">
        <v>1904</v>
      </c>
    </row>
    <row r="55" spans="1:9" ht="27" customHeight="1">
      <c r="A55" s="308" t="s">
        <v>517</v>
      </c>
      <c r="B55" s="495">
        <v>0.104</v>
      </c>
      <c r="C55" s="269" t="s">
        <v>1307</v>
      </c>
      <c r="D55" s="30"/>
      <c r="E55" s="1718">
        <f t="shared" ref="E55:G56" si="4">E54</f>
        <v>0</v>
      </c>
      <c r="F55" s="32">
        <f t="shared" si="4"/>
        <v>9</v>
      </c>
      <c r="G55" s="262">
        <f t="shared" si="4"/>
        <v>9</v>
      </c>
    </row>
    <row r="56" spans="1:9">
      <c r="A56" s="497" t="s">
        <v>517</v>
      </c>
      <c r="B56" s="521">
        <v>2075</v>
      </c>
      <c r="C56" s="516" t="s">
        <v>1337</v>
      </c>
      <c r="D56" s="36"/>
      <c r="E56" s="1718">
        <f t="shared" si="4"/>
        <v>0</v>
      </c>
      <c r="F56" s="32">
        <f t="shared" si="4"/>
        <v>9</v>
      </c>
      <c r="G56" s="262">
        <f t="shared" si="4"/>
        <v>9</v>
      </c>
      <c r="H56" s="188" t="s">
        <v>1501</v>
      </c>
    </row>
    <row r="57" spans="1:9">
      <c r="A57" s="308"/>
      <c r="B57" s="270"/>
      <c r="C57" s="269"/>
      <c r="D57" s="30"/>
      <c r="E57" s="1716"/>
      <c r="F57" s="25"/>
      <c r="G57" s="223"/>
    </row>
    <row r="58" spans="1:9">
      <c r="A58" s="308"/>
      <c r="B58" s="270"/>
      <c r="C58" s="323"/>
      <c r="D58" s="212"/>
      <c r="E58" s="1722"/>
      <c r="F58" s="212"/>
      <c r="G58" s="212"/>
    </row>
    <row r="59" spans="1:9">
      <c r="A59" s="308" t="s">
        <v>523</v>
      </c>
      <c r="B59" s="270">
        <v>2235</v>
      </c>
      <c r="C59" s="501" t="s">
        <v>1338</v>
      </c>
      <c r="D59" s="212"/>
      <c r="E59" s="1722"/>
      <c r="F59" s="212"/>
      <c r="G59" s="212"/>
    </row>
    <row r="60" spans="1:9" ht="12.95" customHeight="1">
      <c r="B60" s="288">
        <v>60</v>
      </c>
      <c r="C60" s="323" t="s">
        <v>1374</v>
      </c>
      <c r="D60" s="212"/>
      <c r="E60" s="1722"/>
      <c r="F60" s="212"/>
      <c r="G60" s="212"/>
    </row>
    <row r="61" spans="1:9">
      <c r="B61" s="283">
        <v>60.103999999999999</v>
      </c>
      <c r="C61" s="501" t="s">
        <v>1375</v>
      </c>
      <c r="D61" s="212"/>
      <c r="E61" s="1722"/>
      <c r="F61" s="212"/>
      <c r="G61" s="212"/>
    </row>
    <row r="62" spans="1:9">
      <c r="B62" s="288">
        <v>10</v>
      </c>
      <c r="C62" s="323" t="s">
        <v>720</v>
      </c>
      <c r="D62" s="212"/>
      <c r="E62" s="1722"/>
      <c r="F62" s="212"/>
      <c r="G62" s="212"/>
    </row>
    <row r="63" spans="1:9">
      <c r="A63" s="308"/>
      <c r="B63" s="247" t="s">
        <v>1376</v>
      </c>
      <c r="C63" s="248" t="s">
        <v>1375</v>
      </c>
      <c r="D63" s="30"/>
      <c r="E63" s="1719">
        <v>0</v>
      </c>
      <c r="F63" s="34">
        <v>1000</v>
      </c>
      <c r="G63" s="224">
        <f>F63+E63</f>
        <v>1000</v>
      </c>
      <c r="I63" s="188" t="s">
        <v>1756</v>
      </c>
    </row>
    <row r="64" spans="1:9" ht="13.7" customHeight="1">
      <c r="A64" s="308" t="s">
        <v>517</v>
      </c>
      <c r="B64" s="288">
        <v>10</v>
      </c>
      <c r="C64" s="248" t="s">
        <v>720</v>
      </c>
      <c r="D64" s="30"/>
      <c r="E64" s="1718">
        <f t="shared" ref="E64:G67" si="5">E63</f>
        <v>0</v>
      </c>
      <c r="F64" s="32">
        <f t="shared" si="5"/>
        <v>1000</v>
      </c>
      <c r="G64" s="262">
        <f t="shared" si="5"/>
        <v>1000</v>
      </c>
      <c r="H64" s="188" t="s">
        <v>1502</v>
      </c>
    </row>
    <row r="65" spans="1:8" ht="13.7" customHeight="1">
      <c r="A65" s="308" t="s">
        <v>517</v>
      </c>
      <c r="B65" s="283">
        <v>60.103999999999999</v>
      </c>
      <c r="C65" s="269" t="s">
        <v>1375</v>
      </c>
      <c r="D65" s="30"/>
      <c r="E65" s="1718">
        <f t="shared" si="5"/>
        <v>0</v>
      </c>
      <c r="F65" s="32">
        <f t="shared" si="5"/>
        <v>1000</v>
      </c>
      <c r="G65" s="262">
        <f t="shared" si="5"/>
        <v>1000</v>
      </c>
    </row>
    <row r="66" spans="1:8" ht="25.5">
      <c r="A66" s="308" t="s">
        <v>517</v>
      </c>
      <c r="B66" s="288">
        <v>60</v>
      </c>
      <c r="C66" s="248" t="s">
        <v>1374</v>
      </c>
      <c r="D66" s="30"/>
      <c r="E66" s="1718">
        <f t="shared" si="5"/>
        <v>0</v>
      </c>
      <c r="F66" s="32">
        <f t="shared" si="5"/>
        <v>1000</v>
      </c>
      <c r="G66" s="262">
        <f t="shared" si="5"/>
        <v>1000</v>
      </c>
    </row>
    <row r="67" spans="1:8" ht="13.7" customHeight="1">
      <c r="A67" s="497" t="s">
        <v>517</v>
      </c>
      <c r="B67" s="521">
        <v>2235</v>
      </c>
      <c r="C67" s="516" t="s">
        <v>1338</v>
      </c>
      <c r="D67" s="36"/>
      <c r="E67" s="1718">
        <f t="shared" si="5"/>
        <v>0</v>
      </c>
      <c r="F67" s="32">
        <f t="shared" si="5"/>
        <v>1000</v>
      </c>
      <c r="G67" s="262">
        <f t="shared" si="5"/>
        <v>1000</v>
      </c>
    </row>
    <row r="68" spans="1:8" ht="13.7" customHeight="1">
      <c r="A68" s="522" t="s">
        <v>517</v>
      </c>
      <c r="B68" s="303"/>
      <c r="C68" s="287" t="s">
        <v>522</v>
      </c>
      <c r="D68" s="37"/>
      <c r="E68" s="1718">
        <f>E67+E56+E50+E34</f>
        <v>0</v>
      </c>
      <c r="F68" s="32">
        <f>F67+F56+F50+F34+F26</f>
        <v>145432</v>
      </c>
      <c r="G68" s="32">
        <f>G67+G56+G50+G34+G26</f>
        <v>145432</v>
      </c>
    </row>
    <row r="69" spans="1:8" ht="13.7" customHeight="1">
      <c r="A69" s="522" t="s">
        <v>517</v>
      </c>
      <c r="B69" s="303"/>
      <c r="C69" s="287" t="s">
        <v>518</v>
      </c>
      <c r="D69" s="37"/>
      <c r="E69" s="1718">
        <v>0</v>
      </c>
      <c r="F69" s="32">
        <f>F68-F26</f>
        <v>145431</v>
      </c>
      <c r="G69" s="32">
        <f>G68-G26</f>
        <v>145431</v>
      </c>
    </row>
    <row r="70" spans="1:8" ht="13.7" customHeight="1">
      <c r="A70" s="2010" t="s">
        <v>517</v>
      </c>
      <c r="B70" s="2011"/>
      <c r="C70" s="2012" t="s">
        <v>1339</v>
      </c>
      <c r="D70" s="509"/>
      <c r="E70" s="2009">
        <v>0</v>
      </c>
      <c r="F70" s="510">
        <v>1</v>
      </c>
      <c r="G70" s="510">
        <v>1</v>
      </c>
    </row>
    <row r="71" spans="1:8" ht="13.7" customHeight="1">
      <c r="A71" s="308"/>
      <c r="B71" s="270"/>
      <c r="C71" s="269"/>
      <c r="D71" s="30"/>
      <c r="E71" s="1716"/>
      <c r="F71" s="25"/>
      <c r="G71" s="25"/>
    </row>
    <row r="72" spans="1:8" ht="13.7" customHeight="1">
      <c r="A72" s="1744"/>
      <c r="B72" s="1745"/>
      <c r="C72" s="1746" t="s">
        <v>1392</v>
      </c>
      <c r="D72" s="1747"/>
      <c r="E72" s="1747"/>
      <c r="F72" s="1747"/>
      <c r="G72" s="1747"/>
    </row>
    <row r="73" spans="1:8" ht="13.7" customHeight="1">
      <c r="A73" s="1748" t="s">
        <v>523</v>
      </c>
      <c r="B73" s="1749">
        <v>6003</v>
      </c>
      <c r="C73" s="1750" t="s">
        <v>988</v>
      </c>
      <c r="D73" s="1751"/>
      <c r="E73" s="1751"/>
      <c r="F73" s="1752"/>
      <c r="G73" s="1752"/>
    </row>
    <row r="74" spans="1:8" ht="45">
      <c r="A74" s="1748"/>
      <c r="B74" s="1872">
        <v>0.111</v>
      </c>
      <c r="C74" s="1873" t="s">
        <v>989</v>
      </c>
      <c r="D74" s="507"/>
      <c r="E74" s="1753"/>
      <c r="F74" s="507"/>
      <c r="G74" s="1753"/>
    </row>
    <row r="75" spans="1:8" ht="13.7" customHeight="1">
      <c r="A75" s="1748"/>
      <c r="B75" s="1874">
        <v>65</v>
      </c>
      <c r="C75" s="1873" t="s">
        <v>990</v>
      </c>
      <c r="D75" s="507"/>
      <c r="E75" s="1753"/>
      <c r="F75" s="507"/>
      <c r="G75" s="1753"/>
    </row>
    <row r="76" spans="1:8" ht="13.7" customHeight="1">
      <c r="A76" s="1748"/>
      <c r="B76" s="1875" t="s">
        <v>997</v>
      </c>
      <c r="C76" s="1873" t="s">
        <v>991</v>
      </c>
      <c r="D76" s="507"/>
      <c r="E76" s="2008">
        <v>0</v>
      </c>
      <c r="F76" s="508">
        <v>1</v>
      </c>
      <c r="G76" s="1753">
        <f>F76</f>
        <v>1</v>
      </c>
    </row>
    <row r="77" spans="1:8" ht="45">
      <c r="A77" s="1748" t="s">
        <v>517</v>
      </c>
      <c r="B77" s="1872">
        <v>0.111</v>
      </c>
      <c r="C77" s="1873" t="s">
        <v>989</v>
      </c>
      <c r="D77" s="507"/>
      <c r="E77" s="2009">
        <f t="shared" ref="E77:G78" si="6">E76</f>
        <v>0</v>
      </c>
      <c r="F77" s="510">
        <f t="shared" si="6"/>
        <v>1</v>
      </c>
      <c r="G77" s="1754">
        <f t="shared" si="6"/>
        <v>1</v>
      </c>
    </row>
    <row r="78" spans="1:8" ht="13.7" customHeight="1">
      <c r="A78" s="1748" t="s">
        <v>517</v>
      </c>
      <c r="B78" s="1749">
        <v>6003</v>
      </c>
      <c r="C78" s="1750" t="s">
        <v>992</v>
      </c>
      <c r="D78" s="507"/>
      <c r="E78" s="2009">
        <f t="shared" si="6"/>
        <v>0</v>
      </c>
      <c r="F78" s="510">
        <f t="shared" si="6"/>
        <v>1</v>
      </c>
      <c r="G78" s="1754">
        <f t="shared" si="6"/>
        <v>1</v>
      </c>
      <c r="H78" s="188" t="s">
        <v>174</v>
      </c>
    </row>
    <row r="79" spans="1:8" ht="13.7" customHeight="1">
      <c r="A79" s="308"/>
      <c r="B79" s="270"/>
      <c r="C79" s="269"/>
      <c r="D79" s="30"/>
      <c r="E79" s="1716"/>
      <c r="F79" s="25"/>
      <c r="G79" s="25"/>
    </row>
    <row r="80" spans="1:8" ht="13.7" customHeight="1">
      <c r="A80" s="1755" t="s">
        <v>523</v>
      </c>
      <c r="B80" s="1749">
        <v>6004</v>
      </c>
      <c r="C80" s="1750" t="s">
        <v>993</v>
      </c>
      <c r="D80" s="2014"/>
      <c r="E80" s="1752"/>
      <c r="F80" s="1752"/>
      <c r="G80" s="1752"/>
    </row>
    <row r="81" spans="1:8" ht="13.7" customHeight="1">
      <c r="A81" s="1748"/>
      <c r="B81" s="1757">
        <v>1</v>
      </c>
      <c r="C81" s="1758" t="s">
        <v>994</v>
      </c>
      <c r="D81" s="2014"/>
      <c r="E81" s="2025"/>
      <c r="F81" s="2025"/>
      <c r="G81" s="2025"/>
    </row>
    <row r="82" spans="1:8" ht="13.7" customHeight="1">
      <c r="A82" s="1748"/>
      <c r="B82" s="1757">
        <v>2</v>
      </c>
      <c r="C82" s="1758" t="s">
        <v>995</v>
      </c>
      <c r="D82" s="2014"/>
      <c r="E82" s="2025"/>
      <c r="F82" s="2025"/>
      <c r="G82" s="2025"/>
    </row>
    <row r="83" spans="1:8" ht="45">
      <c r="A83" s="1748"/>
      <c r="B83" s="1759">
        <v>2.105</v>
      </c>
      <c r="C83" s="1873" t="s">
        <v>998</v>
      </c>
      <c r="D83" s="507"/>
      <c r="E83" s="1753"/>
      <c r="F83" s="507"/>
      <c r="G83" s="1753"/>
    </row>
    <row r="84" spans="1:8" ht="13.7" customHeight="1">
      <c r="A84" s="1756"/>
      <c r="B84" s="2018" t="s">
        <v>996</v>
      </c>
      <c r="C84" s="2019" t="s">
        <v>991</v>
      </c>
      <c r="D84" s="449"/>
      <c r="E84" s="1729">
        <v>0</v>
      </c>
      <c r="F84" s="506">
        <v>1</v>
      </c>
      <c r="G84" s="2020">
        <f>F84</f>
        <v>1</v>
      </c>
    </row>
    <row r="85" spans="1:8" ht="45">
      <c r="A85" s="2021" t="s">
        <v>517</v>
      </c>
      <c r="B85" s="2022">
        <v>2.105</v>
      </c>
      <c r="C85" s="2023" t="s">
        <v>998</v>
      </c>
      <c r="D85" s="2024"/>
      <c r="E85" s="2009">
        <f t="shared" ref="E85:G86" si="7">E84</f>
        <v>0</v>
      </c>
      <c r="F85" s="510">
        <f t="shared" si="7"/>
        <v>1</v>
      </c>
      <c r="G85" s="1754">
        <f t="shared" si="7"/>
        <v>1</v>
      </c>
    </row>
    <row r="86" spans="1:8" ht="13.7" customHeight="1">
      <c r="A86" s="1748" t="s">
        <v>517</v>
      </c>
      <c r="B86" s="1757">
        <v>2</v>
      </c>
      <c r="C86" s="1758" t="s">
        <v>995</v>
      </c>
      <c r="D86" s="449"/>
      <c r="E86" s="2009">
        <f t="shared" si="7"/>
        <v>0</v>
      </c>
      <c r="F86" s="510">
        <f t="shared" si="7"/>
        <v>1</v>
      </c>
      <c r="G86" s="1754">
        <f t="shared" si="7"/>
        <v>1</v>
      </c>
      <c r="H86" s="188" t="s">
        <v>175</v>
      </c>
    </row>
    <row r="87" spans="1:8" ht="13.7" customHeight="1">
      <c r="A87" s="547" t="s">
        <v>517</v>
      </c>
      <c r="B87" s="548"/>
      <c r="C87" s="583" t="s">
        <v>1392</v>
      </c>
      <c r="D87" s="32"/>
      <c r="E87" s="1718">
        <v>0</v>
      </c>
      <c r="F87" s="32">
        <f>F86+F78</f>
        <v>2</v>
      </c>
      <c r="G87" s="32">
        <f>G86+G78</f>
        <v>2</v>
      </c>
    </row>
    <row r="88" spans="1:8" ht="13.7" customHeight="1">
      <c r="A88" s="547" t="s">
        <v>517</v>
      </c>
      <c r="B88" s="548"/>
      <c r="C88" s="583" t="s">
        <v>1339</v>
      </c>
      <c r="D88" s="32"/>
      <c r="E88" s="1718">
        <f>E87</f>
        <v>0</v>
      </c>
      <c r="F88" s="32">
        <f>F87</f>
        <v>2</v>
      </c>
      <c r="G88" s="32">
        <f>G87</f>
        <v>2</v>
      </c>
    </row>
    <row r="89" spans="1:8" ht="13.7" customHeight="1">
      <c r="A89" s="547" t="s">
        <v>517</v>
      </c>
      <c r="B89" s="548"/>
      <c r="C89" s="583" t="s">
        <v>1043</v>
      </c>
      <c r="D89" s="1760"/>
      <c r="E89" s="1718">
        <f>E68+E87</f>
        <v>0</v>
      </c>
      <c r="F89" s="32">
        <f>F68+F87</f>
        <v>145434</v>
      </c>
      <c r="G89" s="32">
        <f>G68+G87</f>
        <v>145434</v>
      </c>
    </row>
    <row r="90" spans="1:8" s="520" customFormat="1" ht="13.7" customHeight="1">
      <c r="A90" s="522" t="s">
        <v>517</v>
      </c>
      <c r="B90" s="303"/>
      <c r="C90" s="287" t="s">
        <v>518</v>
      </c>
      <c r="D90" s="37"/>
      <c r="E90" s="1718">
        <f>E69</f>
        <v>0</v>
      </c>
      <c r="F90" s="1432">
        <f>F69</f>
        <v>145431</v>
      </c>
      <c r="G90" s="1432">
        <f>G69</f>
        <v>145431</v>
      </c>
    </row>
    <row r="91" spans="1:8" s="520" customFormat="1" ht="13.7" customHeight="1">
      <c r="A91" s="2010" t="s">
        <v>517</v>
      </c>
      <c r="B91" s="2011"/>
      <c r="C91" s="2012" t="s">
        <v>1339</v>
      </c>
      <c r="D91" s="509"/>
      <c r="E91" s="2009">
        <f>E70+E88</f>
        <v>0</v>
      </c>
      <c r="F91" s="2013">
        <f>F70+F88</f>
        <v>3</v>
      </c>
      <c r="G91" s="2013">
        <f>G70+G88</f>
        <v>3</v>
      </c>
    </row>
    <row r="92" spans="1:8" s="520" customFormat="1" ht="13.7" customHeight="1">
      <c r="A92" s="308"/>
      <c r="B92" s="589" t="s">
        <v>1925</v>
      </c>
      <c r="C92" s="269"/>
      <c r="D92" s="30"/>
      <c r="E92" s="1716"/>
      <c r="F92" s="25"/>
      <c r="G92" s="25"/>
    </row>
    <row r="93" spans="1:8">
      <c r="A93" s="308"/>
      <c r="B93" s="514"/>
      <c r="C93" s="269"/>
      <c r="D93" s="524"/>
      <c r="E93" s="524"/>
      <c r="F93" s="524"/>
      <c r="G93" s="524"/>
    </row>
    <row r="94" spans="1:8" ht="94.5" customHeight="1">
      <c r="A94" s="308"/>
      <c r="B94" s="2451" t="s">
        <v>1473</v>
      </c>
      <c r="C94" s="2451"/>
      <c r="D94" s="2451"/>
      <c r="E94" s="2451"/>
      <c r="F94" s="2451"/>
      <c r="G94" s="2451"/>
    </row>
    <row r="95" spans="1:8">
      <c r="A95" s="523"/>
      <c r="B95" s="514"/>
      <c r="C95" s="244"/>
      <c r="D95" s="524"/>
      <c r="E95" s="524"/>
      <c r="F95" s="524"/>
      <c r="G95" s="524"/>
    </row>
    <row r="96" spans="1:8">
      <c r="A96" s="523"/>
      <c r="B96" s="525"/>
      <c r="C96" s="527"/>
      <c r="D96" s="524"/>
      <c r="E96" s="524"/>
      <c r="F96" s="524"/>
      <c r="G96" s="524"/>
    </row>
    <row r="97" spans="1:7">
      <c r="A97" s="523"/>
      <c r="B97" s="525"/>
      <c r="C97" s="527"/>
      <c r="D97" s="524"/>
      <c r="E97" s="524"/>
      <c r="F97" s="524"/>
      <c r="G97" s="524"/>
    </row>
    <row r="98" spans="1:7" ht="13.5" thickBot="1">
      <c r="C98" s="194"/>
      <c r="D98" s="459"/>
      <c r="E98" s="212"/>
      <c r="F98" s="212"/>
      <c r="G98" s="212"/>
    </row>
    <row r="99" spans="1:7" ht="13.5" thickTop="1">
      <c r="B99" s="1826"/>
      <c r="C99" s="1826"/>
      <c r="D99" s="1864"/>
      <c r="E99" s="1826"/>
      <c r="F99" s="1864"/>
      <c r="G99" s="1951"/>
    </row>
    <row r="100" spans="1:7">
      <c r="C100" s="194"/>
      <c r="D100" s="54"/>
      <c r="E100" s="54"/>
      <c r="F100" s="54"/>
      <c r="G100" s="54"/>
    </row>
    <row r="101" spans="1:7">
      <c r="B101" s="673"/>
      <c r="C101" s="673"/>
      <c r="D101" s="1728"/>
      <c r="E101" s="673"/>
      <c r="F101" s="673"/>
      <c r="G101" s="673"/>
    </row>
    <row r="102" spans="1:7">
      <c r="C102" s="194"/>
      <c r="D102" s="459"/>
      <c r="E102" s="212"/>
      <c r="F102" s="212"/>
      <c r="G102" s="212"/>
    </row>
    <row r="103" spans="1:7">
      <c r="C103" s="194"/>
      <c r="D103" s="459"/>
      <c r="E103" s="212"/>
      <c r="F103" s="212"/>
      <c r="G103" s="212"/>
    </row>
    <row r="104" spans="1:7">
      <c r="C104" s="194"/>
      <c r="D104" s="459"/>
      <c r="E104" s="212"/>
      <c r="F104" s="212"/>
      <c r="G104" s="212"/>
    </row>
    <row r="105" spans="1:7">
      <c r="C105" s="1761"/>
      <c r="D105" s="459"/>
      <c r="E105" s="212"/>
      <c r="F105" s="212"/>
      <c r="G105" s="212"/>
    </row>
    <row r="106" spans="1:7">
      <c r="A106" s="188"/>
      <c r="B106" s="188"/>
      <c r="E106" s="188"/>
    </row>
    <row r="107" spans="1:7">
      <c r="A107" s="188"/>
      <c r="B107" s="188"/>
      <c r="E107" s="188"/>
    </row>
    <row r="108" spans="1:7">
      <c r="A108" s="188"/>
      <c r="B108" s="188"/>
      <c r="E108" s="188"/>
    </row>
    <row r="109" spans="1:7">
      <c r="A109" s="188"/>
      <c r="B109" s="188"/>
      <c r="E109" s="188"/>
    </row>
    <row r="110" spans="1:7">
      <c r="A110" s="188"/>
      <c r="B110" s="188"/>
      <c r="E110" s="188"/>
    </row>
    <row r="111" spans="1:7">
      <c r="A111" s="188"/>
      <c r="B111" s="188"/>
      <c r="E111" s="188"/>
    </row>
    <row r="112" spans="1:7">
      <c r="C112" s="194"/>
      <c r="D112" s="459"/>
      <c r="E112" s="212"/>
      <c r="F112" s="212"/>
      <c r="G112" s="212"/>
    </row>
    <row r="113" spans="3:7">
      <c r="C113" s="194"/>
      <c r="D113" s="459"/>
      <c r="E113" s="212"/>
      <c r="F113" s="212"/>
      <c r="G113" s="212"/>
    </row>
    <row r="114" spans="3:7">
      <c r="C114" s="194"/>
      <c r="D114" s="459"/>
      <c r="E114" s="212"/>
      <c r="F114" s="212"/>
      <c r="G114" s="212"/>
    </row>
    <row r="115" spans="3:7">
      <c r="C115" s="194"/>
      <c r="D115" s="459"/>
      <c r="E115" s="212"/>
      <c r="F115" s="212"/>
      <c r="G115" s="212"/>
    </row>
    <row r="116" spans="3:7">
      <c r="C116" s="194"/>
      <c r="D116" s="459"/>
      <c r="E116" s="212"/>
      <c r="F116" s="212"/>
      <c r="G116" s="212"/>
    </row>
    <row r="117" spans="3:7">
      <c r="C117" s="194"/>
      <c r="D117" s="459"/>
      <c r="E117" s="212"/>
      <c r="F117" s="212"/>
      <c r="G117" s="212"/>
    </row>
    <row r="118" spans="3:7">
      <c r="C118" s="194"/>
      <c r="D118" s="459"/>
      <c r="E118" s="212"/>
      <c r="F118" s="212"/>
      <c r="G118" s="212"/>
    </row>
    <row r="119" spans="3:7">
      <c r="C119" s="194"/>
      <c r="D119" s="459"/>
      <c r="E119" s="212"/>
      <c r="F119" s="212"/>
      <c r="G119" s="212"/>
    </row>
    <row r="120" spans="3:7">
      <c r="C120" s="194"/>
      <c r="D120" s="459"/>
      <c r="E120" s="212"/>
      <c r="F120" s="212"/>
      <c r="G120" s="212"/>
    </row>
    <row r="121" spans="3:7">
      <c r="C121" s="194"/>
      <c r="D121" s="459"/>
      <c r="E121" s="212"/>
      <c r="F121" s="212"/>
      <c r="G121" s="212"/>
    </row>
    <row r="122" spans="3:7">
      <c r="C122" s="194"/>
      <c r="D122" s="459"/>
      <c r="E122" s="212"/>
      <c r="F122" s="212"/>
      <c r="G122" s="212"/>
    </row>
    <row r="123" spans="3:7">
      <c r="C123" s="194"/>
      <c r="D123" s="459"/>
      <c r="E123" s="212"/>
      <c r="F123" s="212"/>
      <c r="G123" s="212"/>
    </row>
    <row r="124" spans="3:7">
      <c r="C124" s="194"/>
      <c r="D124" s="459"/>
      <c r="E124" s="212"/>
      <c r="F124" s="212"/>
      <c r="G124" s="212"/>
    </row>
    <row r="125" spans="3:7">
      <c r="C125" s="194"/>
      <c r="D125" s="459"/>
      <c r="E125" s="212"/>
      <c r="F125" s="212"/>
      <c r="G125" s="212"/>
    </row>
    <row r="126" spans="3:7">
      <c r="C126" s="194"/>
      <c r="D126" s="459"/>
      <c r="E126" s="212"/>
      <c r="F126" s="212"/>
      <c r="G126" s="212"/>
    </row>
    <row r="127" spans="3:7">
      <c r="C127" s="194"/>
      <c r="D127" s="459"/>
      <c r="E127" s="212"/>
      <c r="F127" s="212"/>
      <c r="G127" s="212"/>
    </row>
    <row r="128" spans="3:7">
      <c r="C128" s="194"/>
      <c r="D128" s="459"/>
      <c r="E128" s="212"/>
      <c r="F128" s="212"/>
      <c r="G128" s="212"/>
    </row>
    <row r="129" spans="3:7">
      <c r="C129" s="194"/>
      <c r="D129" s="459"/>
      <c r="E129" s="212"/>
      <c r="F129" s="212"/>
      <c r="G129" s="212"/>
    </row>
    <row r="130" spans="3:7">
      <c r="C130" s="194"/>
      <c r="D130" s="459"/>
      <c r="E130" s="212"/>
      <c r="F130" s="212"/>
      <c r="G130" s="212"/>
    </row>
    <row r="131" spans="3:7">
      <c r="C131" s="194"/>
      <c r="D131" s="459"/>
      <c r="E131" s="212"/>
      <c r="F131" s="212"/>
      <c r="G131" s="212"/>
    </row>
    <row r="132" spans="3:7">
      <c r="C132" s="194"/>
      <c r="D132" s="459"/>
      <c r="E132" s="212"/>
      <c r="F132" s="212"/>
      <c r="G132" s="212"/>
    </row>
    <row r="133" spans="3:7">
      <c r="C133" s="194"/>
      <c r="D133" s="459"/>
      <c r="E133" s="212"/>
      <c r="F133" s="212"/>
      <c r="G133" s="212"/>
    </row>
    <row r="134" spans="3:7">
      <c r="C134" s="194"/>
      <c r="D134" s="459"/>
      <c r="E134" s="212"/>
      <c r="F134" s="212"/>
      <c r="G134" s="212"/>
    </row>
    <row r="135" spans="3:7">
      <c r="C135" s="194"/>
      <c r="D135" s="459"/>
      <c r="E135" s="212"/>
      <c r="F135" s="212"/>
      <c r="G135" s="212"/>
    </row>
    <row r="136" spans="3:7">
      <c r="C136" s="194"/>
      <c r="D136" s="459"/>
      <c r="E136" s="212"/>
      <c r="F136" s="212"/>
      <c r="G136" s="212"/>
    </row>
    <row r="137" spans="3:7">
      <c r="C137" s="194"/>
      <c r="D137" s="459"/>
      <c r="E137" s="212"/>
      <c r="F137" s="212"/>
      <c r="G137" s="212"/>
    </row>
    <row r="138" spans="3:7">
      <c r="C138" s="194"/>
      <c r="D138" s="459"/>
      <c r="E138" s="212"/>
      <c r="F138" s="212"/>
      <c r="G138" s="212"/>
    </row>
    <row r="139" spans="3:7">
      <c r="C139" s="194"/>
      <c r="D139" s="459"/>
      <c r="E139" s="212"/>
      <c r="F139" s="212"/>
      <c r="G139" s="212"/>
    </row>
    <row r="140" spans="3:7">
      <c r="C140" s="194"/>
      <c r="D140" s="459"/>
      <c r="E140" s="212"/>
      <c r="F140" s="212"/>
      <c r="G140" s="212"/>
    </row>
    <row r="141" spans="3:7">
      <c r="C141" s="194"/>
      <c r="D141" s="459"/>
      <c r="E141" s="212"/>
      <c r="F141" s="212"/>
      <c r="G141" s="212"/>
    </row>
    <row r="142" spans="3:7">
      <c r="C142" s="194"/>
      <c r="D142" s="459"/>
      <c r="E142" s="212"/>
      <c r="F142" s="212"/>
      <c r="G142" s="212"/>
    </row>
    <row r="143" spans="3:7">
      <c r="C143" s="194"/>
      <c r="D143" s="459"/>
      <c r="E143" s="212"/>
      <c r="F143" s="212"/>
      <c r="G143" s="212"/>
    </row>
    <row r="144" spans="3:7">
      <c r="C144" s="194"/>
      <c r="D144" s="459"/>
      <c r="E144" s="212"/>
      <c r="F144" s="212"/>
      <c r="G144" s="212"/>
    </row>
    <row r="145" spans="3:7">
      <c r="C145" s="194"/>
      <c r="D145" s="459"/>
      <c r="E145" s="212"/>
      <c r="F145" s="212"/>
      <c r="G145" s="212"/>
    </row>
    <row r="146" spans="3:7">
      <c r="C146" s="194"/>
      <c r="D146" s="459"/>
      <c r="E146" s="212"/>
      <c r="F146" s="212"/>
      <c r="G146" s="212"/>
    </row>
    <row r="147" spans="3:7">
      <c r="C147" s="194"/>
      <c r="D147" s="459"/>
      <c r="E147" s="212"/>
      <c r="F147" s="212"/>
      <c r="G147" s="212"/>
    </row>
    <row r="148" spans="3:7">
      <c r="C148" s="194"/>
      <c r="D148" s="459"/>
      <c r="E148" s="212"/>
      <c r="F148" s="212"/>
      <c r="G148" s="212"/>
    </row>
    <row r="149" spans="3:7">
      <c r="C149" s="194"/>
      <c r="D149" s="459"/>
      <c r="E149" s="212"/>
      <c r="F149" s="212"/>
      <c r="G149" s="212"/>
    </row>
    <row r="150" spans="3:7">
      <c r="C150" s="194"/>
      <c r="D150" s="459"/>
      <c r="E150" s="212"/>
      <c r="F150" s="212"/>
      <c r="G150" s="212"/>
    </row>
    <row r="151" spans="3:7">
      <c r="C151" s="194"/>
      <c r="D151" s="459"/>
      <c r="E151" s="212"/>
      <c r="F151" s="212"/>
      <c r="G151" s="212"/>
    </row>
    <row r="152" spans="3:7">
      <c r="C152" s="194"/>
      <c r="D152" s="459"/>
      <c r="E152" s="212"/>
      <c r="F152" s="212"/>
      <c r="G152" s="212"/>
    </row>
    <row r="153" spans="3:7">
      <c r="C153" s="194"/>
      <c r="D153" s="459"/>
      <c r="E153" s="212"/>
      <c r="F153" s="212"/>
      <c r="G153" s="212"/>
    </row>
    <row r="154" spans="3:7">
      <c r="C154" s="194"/>
      <c r="D154" s="459"/>
      <c r="E154" s="212"/>
      <c r="F154" s="212"/>
      <c r="G154" s="212"/>
    </row>
    <row r="155" spans="3:7">
      <c r="C155" s="194"/>
      <c r="D155" s="459"/>
      <c r="E155" s="212"/>
      <c r="F155" s="212"/>
      <c r="G155" s="212"/>
    </row>
    <row r="156" spans="3:7">
      <c r="C156" s="194"/>
      <c r="D156" s="459"/>
      <c r="E156" s="212"/>
      <c r="F156" s="212"/>
      <c r="G156" s="212"/>
    </row>
    <row r="157" spans="3:7">
      <c r="C157" s="194"/>
      <c r="D157" s="459"/>
      <c r="E157" s="212"/>
      <c r="F157" s="212"/>
      <c r="G157" s="212"/>
    </row>
    <row r="158" spans="3:7">
      <c r="C158" s="194"/>
      <c r="D158" s="459"/>
      <c r="E158" s="212"/>
      <c r="F158" s="212"/>
      <c r="G158" s="212"/>
    </row>
    <row r="159" spans="3:7">
      <c r="C159" s="194"/>
      <c r="D159" s="459"/>
      <c r="E159" s="212"/>
      <c r="F159" s="212"/>
      <c r="G159" s="212"/>
    </row>
    <row r="160" spans="3:7">
      <c r="C160" s="194"/>
      <c r="D160" s="459"/>
      <c r="E160" s="212"/>
      <c r="F160" s="212"/>
      <c r="G160" s="212"/>
    </row>
    <row r="161" spans="3:7">
      <c r="C161" s="194"/>
      <c r="D161" s="459"/>
      <c r="E161" s="212"/>
      <c r="F161" s="212"/>
      <c r="G161" s="212"/>
    </row>
    <row r="162" spans="3:7">
      <c r="C162" s="194"/>
      <c r="D162" s="459"/>
      <c r="E162" s="212"/>
      <c r="F162" s="212"/>
      <c r="G162" s="212"/>
    </row>
    <row r="163" spans="3:7">
      <c r="C163" s="194"/>
      <c r="D163" s="459"/>
      <c r="E163" s="212"/>
      <c r="F163" s="212"/>
      <c r="G163" s="212"/>
    </row>
    <row r="164" spans="3:7">
      <c r="C164" s="194"/>
      <c r="D164" s="459"/>
      <c r="E164" s="212"/>
      <c r="F164" s="212"/>
      <c r="G164" s="212"/>
    </row>
    <row r="165" spans="3:7">
      <c r="C165" s="194"/>
      <c r="D165" s="459"/>
      <c r="E165" s="212"/>
      <c r="F165" s="212"/>
      <c r="G165" s="212"/>
    </row>
    <row r="166" spans="3:7">
      <c r="C166" s="194"/>
      <c r="D166" s="459"/>
      <c r="E166" s="212"/>
      <c r="F166" s="212"/>
      <c r="G166" s="212"/>
    </row>
    <row r="167" spans="3:7">
      <c r="C167" s="194"/>
      <c r="D167" s="459"/>
      <c r="E167" s="212"/>
      <c r="F167" s="212"/>
      <c r="G167" s="212"/>
    </row>
    <row r="168" spans="3:7">
      <c r="C168" s="194"/>
      <c r="D168" s="459"/>
      <c r="E168" s="212"/>
      <c r="F168" s="212"/>
      <c r="G168" s="212"/>
    </row>
    <row r="169" spans="3:7">
      <c r="C169" s="194"/>
      <c r="D169" s="459"/>
      <c r="E169" s="212"/>
      <c r="F169" s="212"/>
      <c r="G169" s="212"/>
    </row>
    <row r="170" spans="3:7">
      <c r="C170" s="194"/>
      <c r="D170" s="459"/>
      <c r="E170" s="212"/>
      <c r="F170" s="212"/>
      <c r="G170" s="212"/>
    </row>
    <row r="171" spans="3:7">
      <c r="C171" s="194"/>
      <c r="D171" s="459"/>
      <c r="E171" s="212"/>
      <c r="F171" s="212"/>
      <c r="G171" s="212"/>
    </row>
    <row r="172" spans="3:7">
      <c r="C172" s="194"/>
      <c r="D172" s="459"/>
      <c r="E172" s="212"/>
      <c r="F172" s="212"/>
      <c r="G172" s="212"/>
    </row>
    <row r="173" spans="3:7">
      <c r="C173" s="194"/>
      <c r="D173" s="459"/>
      <c r="E173" s="212"/>
      <c r="F173" s="212"/>
      <c r="G173" s="212"/>
    </row>
    <row r="174" spans="3:7">
      <c r="C174" s="194"/>
      <c r="D174" s="459"/>
      <c r="E174" s="212"/>
      <c r="F174" s="212"/>
      <c r="G174" s="212"/>
    </row>
    <row r="175" spans="3:7">
      <c r="C175" s="194"/>
      <c r="D175" s="459"/>
      <c r="E175" s="212"/>
      <c r="F175" s="212"/>
      <c r="G175" s="212"/>
    </row>
    <row r="176" spans="3:7">
      <c r="C176" s="194"/>
      <c r="D176" s="459"/>
      <c r="E176" s="212"/>
      <c r="F176" s="212"/>
      <c r="G176" s="212"/>
    </row>
    <row r="177" spans="3:7">
      <c r="C177" s="194"/>
      <c r="D177" s="459"/>
      <c r="E177" s="212"/>
      <c r="F177" s="212"/>
      <c r="G177" s="212"/>
    </row>
    <row r="178" spans="3:7">
      <c r="C178" s="194"/>
      <c r="D178" s="459"/>
      <c r="E178" s="212"/>
      <c r="F178" s="212"/>
      <c r="G178" s="212"/>
    </row>
    <row r="179" spans="3:7">
      <c r="C179" s="194"/>
      <c r="D179" s="459"/>
      <c r="E179" s="212"/>
      <c r="F179" s="212"/>
      <c r="G179" s="212"/>
    </row>
    <row r="180" spans="3:7">
      <c r="C180" s="194"/>
      <c r="D180" s="459"/>
      <c r="E180" s="212"/>
      <c r="F180" s="212"/>
      <c r="G180" s="212"/>
    </row>
    <row r="181" spans="3:7">
      <c r="C181" s="194"/>
      <c r="D181" s="459"/>
      <c r="E181" s="212"/>
      <c r="F181" s="212"/>
      <c r="G181" s="212"/>
    </row>
    <row r="182" spans="3:7">
      <c r="C182" s="194"/>
      <c r="D182" s="459"/>
      <c r="E182" s="212"/>
      <c r="F182" s="212"/>
      <c r="G182" s="212"/>
    </row>
    <row r="183" spans="3:7">
      <c r="C183" s="194"/>
      <c r="D183" s="459"/>
      <c r="E183" s="212"/>
      <c r="F183" s="212"/>
      <c r="G183" s="212"/>
    </row>
    <row r="184" spans="3:7">
      <c r="C184" s="194"/>
      <c r="D184" s="459"/>
      <c r="E184" s="212"/>
      <c r="F184" s="212"/>
      <c r="G184" s="212"/>
    </row>
    <row r="185" spans="3:7">
      <c r="C185" s="194"/>
      <c r="D185" s="459"/>
      <c r="E185" s="212"/>
      <c r="F185" s="212"/>
      <c r="G185" s="212"/>
    </row>
    <row r="186" spans="3:7">
      <c r="C186" s="194"/>
      <c r="D186" s="459"/>
      <c r="E186" s="212"/>
      <c r="F186" s="212"/>
      <c r="G186" s="212"/>
    </row>
    <row r="187" spans="3:7">
      <c r="C187" s="194"/>
      <c r="D187" s="459"/>
      <c r="E187" s="212"/>
      <c r="F187" s="212"/>
      <c r="G187" s="212"/>
    </row>
    <row r="188" spans="3:7">
      <c r="C188" s="194"/>
      <c r="D188" s="459"/>
      <c r="E188" s="212"/>
      <c r="F188" s="212"/>
      <c r="G188" s="212"/>
    </row>
    <row r="189" spans="3:7">
      <c r="C189" s="194"/>
      <c r="D189" s="459"/>
      <c r="E189" s="212"/>
      <c r="F189" s="212"/>
      <c r="G189" s="212"/>
    </row>
    <row r="190" spans="3:7">
      <c r="C190" s="194"/>
      <c r="D190" s="459"/>
      <c r="E190" s="212"/>
      <c r="F190" s="212"/>
      <c r="G190" s="212"/>
    </row>
    <row r="191" spans="3:7">
      <c r="C191" s="194"/>
      <c r="D191" s="459"/>
      <c r="E191" s="212"/>
      <c r="F191" s="212"/>
      <c r="G191" s="212"/>
    </row>
    <row r="192" spans="3:7">
      <c r="C192" s="194"/>
      <c r="D192" s="459"/>
      <c r="E192" s="212"/>
      <c r="F192" s="212"/>
      <c r="G192" s="212"/>
    </row>
    <row r="193" spans="3:7">
      <c r="C193" s="194"/>
      <c r="D193" s="459"/>
      <c r="E193" s="212"/>
      <c r="F193" s="212"/>
      <c r="G193" s="212"/>
    </row>
    <row r="194" spans="3:7">
      <c r="C194" s="194"/>
      <c r="D194" s="459"/>
      <c r="E194" s="212"/>
      <c r="F194" s="212"/>
      <c r="G194" s="212"/>
    </row>
    <row r="195" spans="3:7">
      <c r="C195" s="194"/>
      <c r="D195" s="459"/>
      <c r="E195" s="212"/>
      <c r="F195" s="212"/>
      <c r="G195" s="212"/>
    </row>
    <row r="196" spans="3:7">
      <c r="C196" s="194"/>
      <c r="D196" s="459"/>
      <c r="E196" s="212"/>
      <c r="F196" s="212"/>
      <c r="G196" s="212"/>
    </row>
    <row r="197" spans="3:7">
      <c r="C197" s="194"/>
      <c r="D197" s="459"/>
      <c r="E197" s="212"/>
      <c r="F197" s="212"/>
      <c r="G197" s="212"/>
    </row>
    <row r="198" spans="3:7">
      <c r="C198" s="194"/>
      <c r="D198" s="459"/>
      <c r="E198" s="212"/>
      <c r="F198" s="212"/>
      <c r="G198" s="212"/>
    </row>
    <row r="199" spans="3:7">
      <c r="C199" s="194"/>
      <c r="D199" s="459"/>
      <c r="E199" s="212"/>
      <c r="F199" s="212"/>
      <c r="G199" s="212"/>
    </row>
    <row r="200" spans="3:7">
      <c r="C200" s="194"/>
      <c r="D200" s="459"/>
      <c r="E200" s="212"/>
      <c r="F200" s="212"/>
      <c r="G200" s="212"/>
    </row>
    <row r="201" spans="3:7">
      <c r="C201" s="194"/>
      <c r="D201" s="459"/>
      <c r="E201" s="212"/>
      <c r="F201" s="212"/>
      <c r="G201" s="212"/>
    </row>
    <row r="202" spans="3:7">
      <c r="C202" s="194"/>
      <c r="D202" s="459"/>
      <c r="E202" s="212"/>
      <c r="F202" s="212"/>
      <c r="G202" s="212"/>
    </row>
    <row r="203" spans="3:7">
      <c r="C203" s="194"/>
      <c r="D203" s="459"/>
      <c r="E203" s="212"/>
      <c r="F203" s="212"/>
      <c r="G203" s="212"/>
    </row>
    <row r="204" spans="3:7">
      <c r="C204" s="194"/>
      <c r="D204" s="459"/>
      <c r="E204" s="212"/>
      <c r="F204" s="212"/>
      <c r="G204" s="212"/>
    </row>
    <row r="205" spans="3:7">
      <c r="C205" s="194"/>
      <c r="D205" s="459"/>
      <c r="E205" s="212"/>
      <c r="F205" s="212"/>
      <c r="G205" s="212"/>
    </row>
    <row r="206" spans="3:7">
      <c r="C206" s="194"/>
      <c r="D206" s="459"/>
      <c r="E206" s="212"/>
      <c r="F206" s="212"/>
      <c r="G206" s="212"/>
    </row>
    <row r="207" spans="3:7">
      <c r="C207" s="194"/>
      <c r="D207" s="459"/>
      <c r="E207" s="212"/>
      <c r="F207" s="212"/>
      <c r="G207" s="212"/>
    </row>
    <row r="208" spans="3:7">
      <c r="C208" s="194"/>
      <c r="D208" s="459"/>
      <c r="E208" s="212"/>
      <c r="F208" s="212"/>
      <c r="G208" s="212"/>
    </row>
    <row r="209" spans="3:7">
      <c r="C209" s="194"/>
      <c r="D209" s="459"/>
      <c r="E209" s="212"/>
      <c r="F209" s="212"/>
      <c r="G209" s="212"/>
    </row>
    <row r="210" spans="3:7">
      <c r="C210" s="194"/>
      <c r="D210" s="459"/>
      <c r="E210" s="212"/>
      <c r="F210" s="212"/>
      <c r="G210" s="212"/>
    </row>
    <row r="211" spans="3:7">
      <c r="C211" s="194"/>
      <c r="D211" s="459"/>
      <c r="E211" s="212"/>
      <c r="F211" s="212"/>
      <c r="G211" s="212"/>
    </row>
    <row r="212" spans="3:7">
      <c r="C212" s="194"/>
      <c r="D212" s="459"/>
      <c r="E212" s="212"/>
      <c r="F212" s="212"/>
      <c r="G212" s="212"/>
    </row>
    <row r="213" spans="3:7">
      <c r="C213" s="194"/>
      <c r="D213" s="459"/>
      <c r="E213" s="212"/>
      <c r="F213" s="212"/>
      <c r="G213" s="212"/>
    </row>
    <row r="214" spans="3:7">
      <c r="C214" s="194"/>
      <c r="D214" s="459"/>
      <c r="E214" s="212"/>
      <c r="F214" s="212"/>
      <c r="G214" s="212"/>
    </row>
    <row r="215" spans="3:7">
      <c r="C215" s="194"/>
      <c r="D215" s="459"/>
      <c r="E215" s="212"/>
      <c r="F215" s="212"/>
      <c r="G215" s="212"/>
    </row>
    <row r="216" spans="3:7">
      <c r="C216" s="194"/>
      <c r="D216" s="459"/>
      <c r="E216" s="212"/>
      <c r="F216" s="212"/>
      <c r="G216" s="212"/>
    </row>
    <row r="217" spans="3:7">
      <c r="C217" s="194"/>
      <c r="D217" s="459"/>
      <c r="E217" s="212"/>
      <c r="F217" s="212"/>
      <c r="G217" s="212"/>
    </row>
    <row r="218" spans="3:7">
      <c r="C218" s="194"/>
      <c r="D218" s="459"/>
      <c r="E218" s="212"/>
      <c r="F218" s="212"/>
      <c r="G218" s="212"/>
    </row>
    <row r="219" spans="3:7">
      <c r="C219" s="194"/>
      <c r="D219" s="459"/>
      <c r="E219" s="212"/>
      <c r="F219" s="212"/>
      <c r="G219" s="212"/>
    </row>
    <row r="220" spans="3:7">
      <c r="C220" s="194"/>
      <c r="D220" s="459"/>
      <c r="E220" s="212"/>
      <c r="F220" s="212"/>
      <c r="G220" s="212"/>
    </row>
    <row r="221" spans="3:7">
      <c r="C221" s="194"/>
      <c r="D221" s="459"/>
      <c r="E221" s="212"/>
      <c r="F221" s="212"/>
      <c r="G221" s="212"/>
    </row>
    <row r="222" spans="3:7">
      <c r="C222" s="194"/>
      <c r="D222" s="459"/>
      <c r="E222" s="212"/>
      <c r="F222" s="212"/>
      <c r="G222" s="212"/>
    </row>
    <row r="223" spans="3:7">
      <c r="C223" s="194"/>
      <c r="D223" s="459"/>
      <c r="E223" s="212"/>
      <c r="F223" s="212"/>
      <c r="G223" s="212"/>
    </row>
    <row r="224" spans="3:7">
      <c r="C224" s="194"/>
      <c r="D224" s="459"/>
      <c r="E224" s="212"/>
      <c r="F224" s="212"/>
      <c r="G224" s="212"/>
    </row>
    <row r="225" spans="3:7">
      <c r="C225" s="194"/>
      <c r="D225" s="459"/>
      <c r="E225" s="212"/>
      <c r="F225" s="212"/>
      <c r="G225" s="212"/>
    </row>
    <row r="226" spans="3:7">
      <c r="C226" s="194"/>
      <c r="D226" s="459"/>
      <c r="E226" s="212"/>
      <c r="F226" s="212"/>
      <c r="G226" s="212"/>
    </row>
    <row r="227" spans="3:7">
      <c r="C227" s="194"/>
      <c r="D227" s="459"/>
      <c r="E227" s="212"/>
      <c r="F227" s="212"/>
      <c r="G227" s="212"/>
    </row>
    <row r="228" spans="3:7">
      <c r="C228" s="194"/>
      <c r="D228" s="459"/>
      <c r="E228" s="212"/>
      <c r="F228" s="212"/>
      <c r="G228" s="212"/>
    </row>
    <row r="229" spans="3:7">
      <c r="C229" s="194"/>
      <c r="D229" s="459"/>
      <c r="E229" s="212"/>
      <c r="F229" s="212"/>
      <c r="G229" s="212"/>
    </row>
    <row r="230" spans="3:7">
      <c r="C230" s="194"/>
      <c r="D230" s="459"/>
      <c r="E230" s="212"/>
      <c r="F230" s="212"/>
      <c r="G230" s="212"/>
    </row>
    <row r="231" spans="3:7">
      <c r="C231" s="194"/>
      <c r="D231" s="459"/>
      <c r="E231" s="212"/>
      <c r="F231" s="212"/>
      <c r="G231" s="212"/>
    </row>
    <row r="232" spans="3:7">
      <c r="C232" s="194"/>
      <c r="D232" s="459"/>
      <c r="E232" s="212"/>
      <c r="F232" s="212"/>
      <c r="G232" s="212"/>
    </row>
    <row r="233" spans="3:7">
      <c r="C233" s="194"/>
      <c r="D233" s="459"/>
      <c r="E233" s="212"/>
      <c r="F233" s="212"/>
      <c r="G233" s="212"/>
    </row>
    <row r="234" spans="3:7">
      <c r="C234" s="194"/>
      <c r="D234" s="459"/>
      <c r="E234" s="212"/>
      <c r="F234" s="212"/>
      <c r="G234" s="212"/>
    </row>
    <row r="235" spans="3:7">
      <c r="C235" s="194"/>
      <c r="D235" s="459"/>
      <c r="E235" s="212"/>
      <c r="F235" s="212"/>
      <c r="G235" s="212"/>
    </row>
    <row r="236" spans="3:7">
      <c r="C236" s="305"/>
      <c r="D236" s="459"/>
      <c r="E236" s="212"/>
      <c r="F236" s="212"/>
      <c r="G236" s="212"/>
    </row>
    <row r="237" spans="3:7">
      <c r="C237" s="305"/>
      <c r="D237" s="459"/>
      <c r="E237" s="212"/>
      <c r="F237" s="212"/>
      <c r="G237" s="212"/>
    </row>
    <row r="238" spans="3:7">
      <c r="C238" s="305"/>
      <c r="D238" s="459"/>
      <c r="E238" s="212"/>
      <c r="F238" s="212"/>
      <c r="G238" s="212"/>
    </row>
    <row r="239" spans="3:7">
      <c r="D239" s="201"/>
      <c r="E239" s="220"/>
      <c r="F239" s="220"/>
      <c r="G239" s="220"/>
    </row>
    <row r="240" spans="3:7">
      <c r="D240" s="201"/>
      <c r="E240" s="220"/>
      <c r="F240" s="220"/>
      <c r="G240" s="220"/>
    </row>
    <row r="241" spans="4:7">
      <c r="D241" s="201"/>
      <c r="E241" s="220"/>
      <c r="F241" s="220"/>
      <c r="G241" s="220"/>
    </row>
    <row r="242" spans="4:7">
      <c r="D242" s="201"/>
      <c r="E242" s="220"/>
      <c r="F242" s="220"/>
      <c r="G242" s="220"/>
    </row>
    <row r="243" spans="4:7">
      <c r="D243" s="201"/>
      <c r="E243" s="220"/>
      <c r="F243" s="220"/>
      <c r="G243" s="220"/>
    </row>
    <row r="244" spans="4:7">
      <c r="D244" s="201"/>
      <c r="E244" s="220"/>
      <c r="F244" s="220"/>
      <c r="G244" s="220"/>
    </row>
    <row r="245" spans="4:7">
      <c r="D245" s="201"/>
      <c r="E245" s="220"/>
      <c r="F245" s="220"/>
      <c r="G245" s="220"/>
    </row>
    <row r="246" spans="4:7">
      <c r="D246" s="201"/>
      <c r="E246" s="220"/>
      <c r="F246" s="220"/>
      <c r="G246" s="220"/>
    </row>
    <row r="247" spans="4:7">
      <c r="D247" s="201"/>
      <c r="E247" s="220"/>
      <c r="F247" s="220"/>
      <c r="G247" s="220"/>
    </row>
    <row r="248" spans="4:7">
      <c r="D248" s="201"/>
      <c r="E248" s="220"/>
      <c r="F248" s="220"/>
      <c r="G248" s="220"/>
    </row>
    <row r="249" spans="4:7">
      <c r="D249" s="201"/>
      <c r="E249" s="220"/>
      <c r="F249" s="220"/>
      <c r="G249" s="220"/>
    </row>
    <row r="250" spans="4:7">
      <c r="D250" s="201"/>
      <c r="E250" s="220"/>
      <c r="F250" s="220"/>
      <c r="G250" s="220"/>
    </row>
    <row r="251" spans="4:7">
      <c r="D251" s="201"/>
      <c r="E251" s="220"/>
      <c r="F251" s="220"/>
      <c r="G251" s="220"/>
    </row>
    <row r="252" spans="4:7">
      <c r="D252" s="201"/>
      <c r="E252" s="220"/>
      <c r="F252" s="220"/>
      <c r="G252" s="220"/>
    </row>
    <row r="253" spans="4:7">
      <c r="D253" s="201"/>
      <c r="E253" s="220"/>
      <c r="F253" s="220"/>
      <c r="G253" s="220"/>
    </row>
    <row r="254" spans="4:7">
      <c r="D254" s="201"/>
      <c r="E254" s="220"/>
      <c r="F254" s="220"/>
      <c r="G254" s="220"/>
    </row>
    <row r="255" spans="4:7">
      <c r="D255" s="201"/>
      <c r="E255" s="220"/>
      <c r="F255" s="220"/>
      <c r="G255" s="220"/>
    </row>
    <row r="256" spans="4:7">
      <c r="D256" s="201"/>
      <c r="E256" s="220"/>
      <c r="F256" s="220"/>
      <c r="G256" s="220"/>
    </row>
    <row r="257" spans="4:7">
      <c r="D257" s="201"/>
      <c r="E257" s="220"/>
      <c r="F257" s="220"/>
      <c r="G257" s="220"/>
    </row>
    <row r="258" spans="4:7">
      <c r="D258" s="201"/>
      <c r="E258" s="220"/>
      <c r="F258" s="220"/>
      <c r="G258" s="220"/>
    </row>
    <row r="259" spans="4:7">
      <c r="D259" s="201"/>
      <c r="E259" s="220"/>
      <c r="F259" s="220"/>
      <c r="G259" s="220"/>
    </row>
    <row r="260" spans="4:7">
      <c r="D260" s="201"/>
      <c r="E260" s="220"/>
      <c r="F260" s="220"/>
      <c r="G260" s="220"/>
    </row>
    <row r="261" spans="4:7">
      <c r="D261" s="201"/>
      <c r="E261" s="220"/>
      <c r="F261" s="220"/>
      <c r="G261" s="220"/>
    </row>
    <row r="262" spans="4:7">
      <c r="D262" s="201"/>
      <c r="E262" s="220"/>
      <c r="F262" s="220"/>
      <c r="G262" s="220"/>
    </row>
    <row r="263" spans="4:7">
      <c r="D263" s="201"/>
      <c r="E263" s="220"/>
      <c r="F263" s="220"/>
      <c r="G263" s="220"/>
    </row>
    <row r="264" spans="4:7">
      <c r="D264" s="201"/>
      <c r="E264" s="220"/>
      <c r="F264" s="220"/>
      <c r="G264" s="220"/>
    </row>
    <row r="265" spans="4:7">
      <c r="D265" s="201"/>
      <c r="E265" s="220"/>
      <c r="F265" s="220"/>
      <c r="G265" s="220"/>
    </row>
    <row r="266" spans="4:7">
      <c r="D266" s="201"/>
      <c r="E266" s="220"/>
      <c r="F266" s="220"/>
      <c r="G266" s="220"/>
    </row>
    <row r="267" spans="4:7">
      <c r="D267" s="201"/>
      <c r="E267" s="220"/>
      <c r="F267" s="220"/>
      <c r="G267" s="220"/>
    </row>
    <row r="268" spans="4:7">
      <c r="D268" s="201"/>
      <c r="E268" s="220"/>
      <c r="F268" s="220"/>
      <c r="G268" s="220"/>
    </row>
    <row r="269" spans="4:7">
      <c r="D269" s="201"/>
      <c r="E269" s="220"/>
      <c r="F269" s="220"/>
      <c r="G269" s="220"/>
    </row>
    <row r="270" spans="4:7">
      <c r="D270" s="201"/>
      <c r="E270" s="220"/>
      <c r="F270" s="220"/>
      <c r="G270" s="220"/>
    </row>
    <row r="271" spans="4:7">
      <c r="D271" s="201"/>
      <c r="E271" s="220"/>
      <c r="F271" s="220"/>
      <c r="G271" s="220"/>
    </row>
    <row r="272" spans="4:7">
      <c r="D272" s="201"/>
      <c r="E272" s="220"/>
      <c r="F272" s="220"/>
      <c r="G272" s="220"/>
    </row>
    <row r="273" spans="4:7">
      <c r="D273" s="201"/>
      <c r="E273" s="220"/>
      <c r="F273" s="220"/>
      <c r="G273" s="220"/>
    </row>
    <row r="274" spans="4:7">
      <c r="D274" s="201"/>
      <c r="E274" s="220"/>
      <c r="F274" s="220"/>
      <c r="G274" s="220"/>
    </row>
    <row r="275" spans="4:7">
      <c r="D275" s="201"/>
      <c r="E275" s="220"/>
      <c r="F275" s="220"/>
      <c r="G275" s="220"/>
    </row>
    <row r="276" spans="4:7">
      <c r="D276" s="201"/>
      <c r="E276" s="220"/>
      <c r="F276" s="220"/>
      <c r="G276" s="220"/>
    </row>
    <row r="277" spans="4:7">
      <c r="D277" s="201"/>
      <c r="E277" s="220"/>
      <c r="F277" s="220"/>
      <c r="G277" s="220"/>
    </row>
    <row r="278" spans="4:7">
      <c r="D278" s="201"/>
      <c r="E278" s="220"/>
      <c r="F278" s="220"/>
      <c r="G278" s="220"/>
    </row>
    <row r="279" spans="4:7">
      <c r="D279" s="201"/>
      <c r="E279" s="220"/>
      <c r="F279" s="220"/>
      <c r="G279" s="220"/>
    </row>
    <row r="280" spans="4:7">
      <c r="D280" s="201"/>
      <c r="E280" s="220"/>
      <c r="F280" s="220"/>
      <c r="G280" s="220"/>
    </row>
    <row r="281" spans="4:7">
      <c r="D281" s="201"/>
      <c r="E281" s="220"/>
      <c r="F281" s="220"/>
      <c r="G281" s="220"/>
    </row>
    <row r="282" spans="4:7">
      <c r="D282" s="201"/>
      <c r="E282" s="220"/>
      <c r="F282" s="220"/>
      <c r="G282" s="220"/>
    </row>
    <row r="283" spans="4:7">
      <c r="D283" s="201"/>
      <c r="E283" s="220"/>
      <c r="F283" s="220"/>
      <c r="G283" s="220"/>
    </row>
    <row r="284" spans="4:7">
      <c r="D284" s="201"/>
      <c r="E284" s="220"/>
      <c r="F284" s="220"/>
      <c r="G284" s="220"/>
    </row>
    <row r="285" spans="4:7">
      <c r="D285" s="201"/>
      <c r="E285" s="220"/>
      <c r="F285" s="220"/>
      <c r="G285" s="220"/>
    </row>
    <row r="286" spans="4:7">
      <c r="D286" s="201"/>
      <c r="E286" s="220"/>
      <c r="F286" s="220"/>
      <c r="G286" s="220"/>
    </row>
    <row r="287" spans="4:7">
      <c r="D287" s="201"/>
      <c r="E287" s="220"/>
      <c r="F287" s="220"/>
      <c r="G287" s="220"/>
    </row>
    <row r="288" spans="4:7">
      <c r="D288" s="201"/>
      <c r="E288" s="220"/>
      <c r="F288" s="220"/>
      <c r="G288" s="220"/>
    </row>
    <row r="289" spans="4:7">
      <c r="D289" s="201"/>
      <c r="E289" s="220"/>
      <c r="F289" s="220"/>
      <c r="G289" s="220"/>
    </row>
    <row r="290" spans="4:7">
      <c r="D290" s="201"/>
      <c r="E290" s="220"/>
      <c r="F290" s="220"/>
      <c r="G290" s="220"/>
    </row>
    <row r="291" spans="4:7">
      <c r="D291" s="201"/>
      <c r="E291" s="220"/>
      <c r="F291" s="220"/>
      <c r="G291" s="220"/>
    </row>
    <row r="292" spans="4:7">
      <c r="D292" s="201"/>
      <c r="E292" s="220"/>
      <c r="F292" s="220"/>
      <c r="G292" s="220"/>
    </row>
    <row r="293" spans="4:7">
      <c r="D293" s="201"/>
      <c r="E293" s="220"/>
      <c r="F293" s="220"/>
      <c r="G293" s="220"/>
    </row>
    <row r="294" spans="4:7">
      <c r="D294" s="201"/>
      <c r="E294" s="220"/>
      <c r="F294" s="220"/>
      <c r="G294" s="220"/>
    </row>
    <row r="295" spans="4:7">
      <c r="D295" s="201"/>
      <c r="E295" s="220"/>
      <c r="F295" s="220"/>
      <c r="G295" s="220"/>
    </row>
    <row r="296" spans="4:7">
      <c r="D296" s="201"/>
      <c r="E296" s="220"/>
      <c r="F296" s="220"/>
      <c r="G296" s="220"/>
    </row>
    <row r="297" spans="4:7">
      <c r="D297" s="201"/>
      <c r="E297" s="220"/>
      <c r="F297" s="220"/>
      <c r="G297" s="220"/>
    </row>
    <row r="298" spans="4:7">
      <c r="D298" s="201"/>
      <c r="E298" s="220"/>
      <c r="F298" s="220"/>
      <c r="G298" s="220"/>
    </row>
    <row r="299" spans="4:7">
      <c r="D299" s="201"/>
      <c r="E299" s="220"/>
      <c r="F299" s="220"/>
      <c r="G299" s="220"/>
    </row>
    <row r="300" spans="4:7">
      <c r="D300" s="201"/>
      <c r="E300" s="220"/>
      <c r="F300" s="220"/>
      <c r="G300" s="220"/>
    </row>
    <row r="301" spans="4:7">
      <c r="D301" s="201"/>
      <c r="E301" s="220"/>
      <c r="F301" s="220"/>
      <c r="G301" s="220"/>
    </row>
    <row r="302" spans="4:7">
      <c r="D302" s="201"/>
      <c r="E302" s="220"/>
      <c r="F302" s="220"/>
      <c r="G302" s="220"/>
    </row>
    <row r="303" spans="4:7">
      <c r="D303" s="201"/>
      <c r="E303" s="220"/>
      <c r="F303" s="220"/>
      <c r="G303" s="220"/>
    </row>
    <row r="304" spans="4:7">
      <c r="D304" s="201"/>
      <c r="E304" s="220"/>
      <c r="F304" s="220"/>
      <c r="G304" s="220"/>
    </row>
    <row r="305" spans="4:7">
      <c r="D305" s="201"/>
      <c r="E305" s="220"/>
      <c r="F305" s="220"/>
      <c r="G305" s="220"/>
    </row>
    <row r="306" spans="4:7">
      <c r="D306" s="201"/>
      <c r="E306" s="220"/>
      <c r="F306" s="220"/>
      <c r="G306" s="220"/>
    </row>
    <row r="307" spans="4:7">
      <c r="D307" s="201"/>
      <c r="E307" s="220"/>
      <c r="F307" s="220"/>
      <c r="G307" s="220"/>
    </row>
    <row r="308" spans="4:7">
      <c r="D308" s="201"/>
      <c r="E308" s="220"/>
      <c r="F308" s="220"/>
      <c r="G308" s="220"/>
    </row>
    <row r="309" spans="4:7">
      <c r="D309" s="201"/>
      <c r="E309" s="220"/>
      <c r="F309" s="220"/>
      <c r="G309" s="220"/>
    </row>
    <row r="310" spans="4:7">
      <c r="D310" s="201"/>
      <c r="E310" s="220"/>
      <c r="F310" s="220"/>
      <c r="G310" s="220"/>
    </row>
    <row r="311" spans="4:7">
      <c r="D311" s="201"/>
      <c r="E311" s="220"/>
      <c r="F311" s="220"/>
      <c r="G311" s="220"/>
    </row>
    <row r="312" spans="4:7">
      <c r="D312" s="201"/>
      <c r="E312" s="220"/>
      <c r="F312" s="220"/>
      <c r="G312" s="220"/>
    </row>
    <row r="313" spans="4:7">
      <c r="D313" s="201"/>
      <c r="E313" s="220"/>
      <c r="F313" s="220"/>
      <c r="G313" s="220"/>
    </row>
    <row r="314" spans="4:7">
      <c r="D314" s="201"/>
      <c r="E314" s="220"/>
      <c r="F314" s="220"/>
      <c r="G314" s="220"/>
    </row>
    <row r="315" spans="4:7">
      <c r="D315" s="201"/>
      <c r="E315" s="220"/>
      <c r="F315" s="220"/>
      <c r="G315" s="220"/>
    </row>
    <row r="316" spans="4:7">
      <c r="D316" s="201"/>
      <c r="E316" s="220"/>
      <c r="F316" s="220"/>
      <c r="G316" s="220"/>
    </row>
    <row r="317" spans="4:7">
      <c r="D317" s="201"/>
      <c r="E317" s="220"/>
      <c r="F317" s="220"/>
      <c r="G317" s="220"/>
    </row>
    <row r="318" spans="4:7">
      <c r="D318" s="201"/>
      <c r="E318" s="220"/>
      <c r="F318" s="220"/>
      <c r="G318" s="220"/>
    </row>
    <row r="319" spans="4:7">
      <c r="D319" s="201"/>
      <c r="E319" s="220"/>
      <c r="F319" s="220"/>
      <c r="G319" s="220"/>
    </row>
    <row r="320" spans="4:7">
      <c r="D320" s="201"/>
      <c r="E320" s="220"/>
      <c r="F320" s="220"/>
      <c r="G320" s="220"/>
    </row>
    <row r="321" spans="4:7">
      <c r="D321" s="201"/>
      <c r="E321" s="220"/>
      <c r="F321" s="220"/>
      <c r="G321" s="220"/>
    </row>
    <row r="322" spans="4:7">
      <c r="D322" s="201"/>
      <c r="E322" s="220"/>
      <c r="F322" s="220"/>
      <c r="G322" s="220"/>
    </row>
    <row r="323" spans="4:7">
      <c r="D323" s="201"/>
      <c r="E323" s="220"/>
      <c r="F323" s="220"/>
      <c r="G323" s="220"/>
    </row>
    <row r="324" spans="4:7">
      <c r="D324" s="201"/>
      <c r="E324" s="220"/>
      <c r="F324" s="220"/>
      <c r="G324" s="220"/>
    </row>
    <row r="325" spans="4:7">
      <c r="D325" s="201"/>
      <c r="E325" s="220"/>
      <c r="F325" s="220"/>
      <c r="G325" s="220"/>
    </row>
    <row r="326" spans="4:7">
      <c r="D326" s="201"/>
      <c r="E326" s="220"/>
      <c r="F326" s="220"/>
      <c r="G326" s="220"/>
    </row>
    <row r="327" spans="4:7">
      <c r="D327" s="201"/>
      <c r="E327" s="220"/>
      <c r="F327" s="220"/>
      <c r="G327" s="220"/>
    </row>
    <row r="328" spans="4:7">
      <c r="D328" s="201"/>
      <c r="E328" s="220"/>
      <c r="F328" s="220"/>
      <c r="G328" s="220"/>
    </row>
    <row r="329" spans="4:7">
      <c r="D329" s="201"/>
      <c r="E329" s="220"/>
      <c r="F329" s="220"/>
      <c r="G329" s="220"/>
    </row>
    <row r="330" spans="4:7">
      <c r="D330" s="201"/>
      <c r="E330" s="220"/>
      <c r="F330" s="220"/>
      <c r="G330" s="220"/>
    </row>
    <row r="331" spans="4:7">
      <c r="D331" s="201"/>
      <c r="E331" s="220"/>
      <c r="F331" s="220"/>
      <c r="G331" s="220"/>
    </row>
    <row r="332" spans="4:7">
      <c r="D332" s="201"/>
      <c r="E332" s="220"/>
      <c r="F332" s="220"/>
      <c r="G332" s="220"/>
    </row>
    <row r="333" spans="4:7">
      <c r="D333" s="201"/>
      <c r="E333" s="220"/>
      <c r="F333" s="220"/>
      <c r="G333" s="220"/>
    </row>
    <row r="334" spans="4:7">
      <c r="D334" s="201"/>
      <c r="E334" s="220"/>
      <c r="F334" s="220"/>
      <c r="G334" s="220"/>
    </row>
    <row r="335" spans="4:7">
      <c r="D335" s="201"/>
      <c r="E335" s="220"/>
      <c r="F335" s="220"/>
      <c r="G335" s="220"/>
    </row>
    <row r="336" spans="4:7">
      <c r="D336" s="201"/>
      <c r="E336" s="220"/>
      <c r="F336" s="220"/>
      <c r="G336" s="220"/>
    </row>
    <row r="337" spans="4:7">
      <c r="D337" s="201"/>
      <c r="E337" s="220"/>
      <c r="F337" s="220"/>
      <c r="G337" s="220"/>
    </row>
    <row r="338" spans="4:7">
      <c r="D338" s="201"/>
      <c r="E338" s="220"/>
      <c r="F338" s="220"/>
      <c r="G338" s="220"/>
    </row>
    <row r="339" spans="4:7">
      <c r="D339" s="201"/>
      <c r="E339" s="220"/>
      <c r="F339" s="220"/>
      <c r="G339" s="220"/>
    </row>
    <row r="340" spans="4:7">
      <c r="D340" s="201"/>
      <c r="E340" s="220"/>
      <c r="F340" s="220"/>
      <c r="G340" s="220"/>
    </row>
    <row r="341" spans="4:7">
      <c r="D341" s="201"/>
      <c r="E341" s="220"/>
      <c r="F341" s="220"/>
      <c r="G341" s="220"/>
    </row>
    <row r="342" spans="4:7">
      <c r="D342" s="201"/>
      <c r="E342" s="220"/>
      <c r="F342" s="220"/>
      <c r="G342" s="220"/>
    </row>
    <row r="343" spans="4:7">
      <c r="D343" s="201"/>
      <c r="E343" s="220"/>
      <c r="F343" s="220"/>
      <c r="G343" s="220"/>
    </row>
    <row r="344" spans="4:7">
      <c r="D344" s="201"/>
      <c r="E344" s="220"/>
      <c r="F344" s="220"/>
      <c r="G344" s="220"/>
    </row>
    <row r="345" spans="4:7">
      <c r="D345" s="201"/>
      <c r="E345" s="220"/>
      <c r="F345" s="220"/>
      <c r="G345" s="220"/>
    </row>
    <row r="346" spans="4:7">
      <c r="D346" s="201"/>
      <c r="E346" s="220"/>
      <c r="F346" s="220"/>
      <c r="G346" s="220"/>
    </row>
    <row r="347" spans="4:7">
      <c r="D347" s="201"/>
      <c r="E347" s="220"/>
      <c r="F347" s="220"/>
      <c r="G347" s="220"/>
    </row>
    <row r="348" spans="4:7">
      <c r="D348" s="201"/>
      <c r="E348" s="220"/>
      <c r="F348" s="220"/>
      <c r="G348" s="220"/>
    </row>
    <row r="349" spans="4:7">
      <c r="D349" s="201"/>
      <c r="E349" s="220"/>
      <c r="F349" s="220"/>
      <c r="G349" s="220"/>
    </row>
    <row r="350" spans="4:7">
      <c r="D350" s="201"/>
      <c r="E350" s="220"/>
      <c r="F350" s="220"/>
      <c r="G350" s="220"/>
    </row>
    <row r="351" spans="4:7">
      <c r="D351" s="201"/>
      <c r="E351" s="220"/>
      <c r="F351" s="220"/>
      <c r="G351" s="220"/>
    </row>
    <row r="352" spans="4:7">
      <c r="D352" s="201"/>
      <c r="E352" s="220"/>
      <c r="F352" s="220"/>
      <c r="G352" s="220"/>
    </row>
    <row r="353" spans="4:7">
      <c r="D353" s="201"/>
      <c r="E353" s="220"/>
      <c r="F353" s="220"/>
      <c r="G353" s="220"/>
    </row>
    <row r="354" spans="4:7">
      <c r="D354" s="201"/>
      <c r="E354" s="220"/>
      <c r="F354" s="220"/>
      <c r="G354" s="220"/>
    </row>
    <row r="355" spans="4:7">
      <c r="D355" s="201"/>
      <c r="E355" s="220"/>
      <c r="F355" s="220"/>
      <c r="G355" s="220"/>
    </row>
    <row r="356" spans="4:7">
      <c r="D356" s="201"/>
      <c r="E356" s="220"/>
      <c r="F356" s="220"/>
      <c r="G356" s="220"/>
    </row>
    <row r="357" spans="4:7">
      <c r="D357" s="201"/>
      <c r="E357" s="220"/>
      <c r="F357" s="220"/>
      <c r="G357" s="220"/>
    </row>
    <row r="358" spans="4:7">
      <c r="D358" s="201"/>
      <c r="E358" s="220"/>
      <c r="F358" s="220"/>
      <c r="G358" s="220"/>
    </row>
    <row r="359" spans="4:7">
      <c r="D359" s="201"/>
      <c r="E359" s="220"/>
      <c r="F359" s="220"/>
      <c r="G359" s="220"/>
    </row>
    <row r="360" spans="4:7">
      <c r="D360" s="201"/>
      <c r="E360" s="220"/>
      <c r="F360" s="220"/>
      <c r="G360" s="220"/>
    </row>
    <row r="361" spans="4:7">
      <c r="D361" s="201"/>
      <c r="E361" s="220"/>
      <c r="F361" s="220"/>
      <c r="G361" s="220"/>
    </row>
    <row r="362" spans="4:7">
      <c r="D362" s="201"/>
      <c r="E362" s="220"/>
      <c r="F362" s="220"/>
      <c r="G362" s="220"/>
    </row>
    <row r="363" spans="4:7">
      <c r="D363" s="201"/>
      <c r="E363" s="220"/>
      <c r="F363" s="220"/>
      <c r="G363" s="220"/>
    </row>
    <row r="364" spans="4:7">
      <c r="D364" s="201"/>
      <c r="E364" s="220"/>
      <c r="F364" s="220"/>
      <c r="G364" s="220"/>
    </row>
    <row r="365" spans="4:7">
      <c r="D365" s="201"/>
      <c r="E365" s="220"/>
      <c r="F365" s="220"/>
      <c r="G365" s="220"/>
    </row>
    <row r="366" spans="4:7">
      <c r="D366" s="201"/>
      <c r="E366" s="220"/>
      <c r="F366" s="220"/>
      <c r="G366" s="220"/>
    </row>
    <row r="367" spans="4:7">
      <c r="D367" s="201"/>
      <c r="E367" s="220"/>
      <c r="F367" s="220"/>
      <c r="G367" s="220"/>
    </row>
    <row r="368" spans="4:7">
      <c r="D368" s="201"/>
      <c r="E368" s="220"/>
      <c r="F368" s="220"/>
      <c r="G368" s="220"/>
    </row>
    <row r="369" spans="4:7">
      <c r="D369" s="201"/>
      <c r="E369" s="220"/>
      <c r="F369" s="220"/>
      <c r="G369" s="220"/>
    </row>
    <row r="370" spans="4:7">
      <c r="D370" s="201"/>
      <c r="E370" s="220"/>
      <c r="F370" s="220"/>
      <c r="G370" s="220"/>
    </row>
    <row r="371" spans="4:7">
      <c r="D371" s="201"/>
      <c r="E371" s="220"/>
      <c r="F371" s="220"/>
      <c r="G371" s="220"/>
    </row>
    <row r="372" spans="4:7">
      <c r="D372" s="201"/>
      <c r="E372" s="220"/>
      <c r="F372" s="220"/>
      <c r="G372" s="220"/>
    </row>
    <row r="373" spans="4:7">
      <c r="D373" s="201"/>
      <c r="E373" s="220"/>
      <c r="F373" s="220"/>
      <c r="G373" s="220"/>
    </row>
    <row r="374" spans="4:7">
      <c r="D374" s="201"/>
      <c r="E374" s="220"/>
      <c r="F374" s="220"/>
      <c r="G374" s="220"/>
    </row>
    <row r="375" spans="4:7">
      <c r="D375" s="201"/>
      <c r="E375" s="220"/>
      <c r="F375" s="220"/>
      <c r="G375" s="220"/>
    </row>
    <row r="376" spans="4:7">
      <c r="D376" s="201"/>
      <c r="E376" s="220"/>
      <c r="F376" s="220"/>
      <c r="G376" s="220"/>
    </row>
    <row r="377" spans="4:7">
      <c r="D377" s="201"/>
      <c r="E377" s="220"/>
      <c r="F377" s="220"/>
      <c r="G377" s="220"/>
    </row>
    <row r="378" spans="4:7">
      <c r="D378" s="201"/>
      <c r="E378" s="220"/>
      <c r="F378" s="220"/>
      <c r="G378" s="220"/>
    </row>
    <row r="379" spans="4:7">
      <c r="D379" s="201"/>
      <c r="E379" s="220"/>
      <c r="F379" s="220"/>
      <c r="G379" s="220"/>
    </row>
    <row r="380" spans="4:7">
      <c r="D380" s="201"/>
      <c r="E380" s="220"/>
      <c r="F380" s="220"/>
      <c r="G380" s="220"/>
    </row>
    <row r="381" spans="4:7">
      <c r="D381" s="201"/>
      <c r="E381" s="220"/>
      <c r="F381" s="220"/>
      <c r="G381" s="220"/>
    </row>
    <row r="382" spans="4:7">
      <c r="D382" s="201"/>
      <c r="E382" s="220"/>
      <c r="F382" s="220"/>
      <c r="G382" s="220"/>
    </row>
    <row r="383" spans="4:7">
      <c r="D383" s="201"/>
      <c r="E383" s="220"/>
      <c r="F383" s="220"/>
      <c r="G383" s="220"/>
    </row>
    <row r="384" spans="4:7">
      <c r="D384" s="201"/>
      <c r="E384" s="220"/>
      <c r="F384" s="220"/>
      <c r="G384" s="220"/>
    </row>
    <row r="385" spans="4:7">
      <c r="D385" s="201"/>
      <c r="E385" s="220"/>
      <c r="F385" s="220"/>
      <c r="G385" s="220"/>
    </row>
    <row r="386" spans="4:7">
      <c r="D386" s="201"/>
      <c r="E386" s="220"/>
      <c r="F386" s="220"/>
      <c r="G386" s="220"/>
    </row>
    <row r="387" spans="4:7">
      <c r="D387" s="201"/>
      <c r="E387" s="220"/>
      <c r="F387" s="220"/>
      <c r="G387" s="220"/>
    </row>
    <row r="388" spans="4:7">
      <c r="D388" s="201"/>
      <c r="E388" s="220"/>
      <c r="F388" s="220"/>
      <c r="G388" s="220"/>
    </row>
    <row r="389" spans="4:7">
      <c r="D389" s="201"/>
      <c r="E389" s="220"/>
      <c r="F389" s="220"/>
      <c r="G389" s="220"/>
    </row>
    <row r="390" spans="4:7">
      <c r="D390" s="201"/>
      <c r="E390" s="220"/>
      <c r="F390" s="220"/>
      <c r="G390" s="220"/>
    </row>
    <row r="391" spans="4:7">
      <c r="D391" s="201"/>
      <c r="E391" s="220"/>
      <c r="F391" s="220"/>
      <c r="G391" s="220"/>
    </row>
    <row r="392" spans="4:7">
      <c r="D392" s="201"/>
      <c r="E392" s="220"/>
      <c r="F392" s="220"/>
      <c r="G392" s="220"/>
    </row>
    <row r="393" spans="4:7">
      <c r="D393" s="201"/>
      <c r="E393" s="220"/>
      <c r="F393" s="220"/>
      <c r="G393" s="220"/>
    </row>
    <row r="394" spans="4:7">
      <c r="D394" s="201"/>
      <c r="E394" s="220"/>
      <c r="F394" s="220"/>
      <c r="G394" s="220"/>
    </row>
    <row r="395" spans="4:7">
      <c r="D395" s="201"/>
      <c r="E395" s="220"/>
      <c r="F395" s="220"/>
      <c r="G395" s="220"/>
    </row>
    <row r="396" spans="4:7">
      <c r="D396" s="201"/>
      <c r="E396" s="220"/>
      <c r="F396" s="220"/>
      <c r="G396" s="220"/>
    </row>
    <row r="397" spans="4:7">
      <c r="D397" s="201"/>
      <c r="E397" s="220"/>
      <c r="F397" s="220"/>
      <c r="G397" s="220"/>
    </row>
    <row r="398" spans="4:7">
      <c r="D398" s="201"/>
      <c r="E398" s="220"/>
      <c r="F398" s="220"/>
      <c r="G398" s="220"/>
    </row>
    <row r="399" spans="4:7">
      <c r="D399" s="201"/>
      <c r="E399" s="220"/>
      <c r="F399" s="220"/>
      <c r="G399" s="220"/>
    </row>
    <row r="400" spans="4:7">
      <c r="D400" s="201"/>
      <c r="E400" s="220"/>
      <c r="F400" s="220"/>
      <c r="G400" s="220"/>
    </row>
    <row r="401" spans="4:7">
      <c r="D401" s="201"/>
      <c r="E401" s="220"/>
      <c r="F401" s="220"/>
      <c r="G401" s="220"/>
    </row>
    <row r="402" spans="4:7">
      <c r="D402" s="201"/>
      <c r="E402" s="220"/>
      <c r="F402" s="220"/>
      <c r="G402" s="220"/>
    </row>
    <row r="403" spans="4:7">
      <c r="D403" s="201"/>
      <c r="E403" s="220"/>
      <c r="F403" s="220"/>
      <c r="G403" s="220"/>
    </row>
    <row r="404" spans="4:7">
      <c r="D404" s="201"/>
      <c r="E404" s="220"/>
      <c r="F404" s="220"/>
      <c r="G404" s="220"/>
    </row>
    <row r="405" spans="4:7">
      <c r="D405" s="201"/>
      <c r="E405" s="220"/>
      <c r="F405" s="220"/>
      <c r="G405" s="220"/>
    </row>
    <row r="406" spans="4:7">
      <c r="D406" s="201"/>
      <c r="E406" s="220"/>
      <c r="F406" s="220"/>
      <c r="G406" s="220"/>
    </row>
    <row r="407" spans="4:7">
      <c r="D407" s="201"/>
      <c r="E407" s="220"/>
      <c r="F407" s="220"/>
      <c r="G407" s="220"/>
    </row>
    <row r="408" spans="4:7">
      <c r="D408" s="201"/>
      <c r="E408" s="220"/>
      <c r="F408" s="220"/>
      <c r="G408" s="220"/>
    </row>
    <row r="409" spans="4:7">
      <c r="D409" s="201"/>
      <c r="E409" s="220"/>
      <c r="F409" s="220"/>
      <c r="G409" s="220"/>
    </row>
    <row r="410" spans="4:7">
      <c r="D410" s="201"/>
      <c r="E410" s="220"/>
      <c r="F410" s="220"/>
      <c r="G410" s="220"/>
    </row>
    <row r="411" spans="4:7">
      <c r="D411" s="201"/>
      <c r="E411" s="220"/>
      <c r="F411" s="220"/>
      <c r="G411" s="220"/>
    </row>
    <row r="412" spans="4:7">
      <c r="D412" s="201"/>
      <c r="E412" s="220"/>
      <c r="F412" s="220"/>
      <c r="G412" s="220"/>
    </row>
    <row r="413" spans="4:7">
      <c r="D413" s="201"/>
      <c r="E413" s="220"/>
      <c r="F413" s="220"/>
      <c r="G413" s="220"/>
    </row>
    <row r="414" spans="4:7">
      <c r="D414" s="201"/>
      <c r="E414" s="220"/>
      <c r="F414" s="220"/>
      <c r="G414" s="220"/>
    </row>
    <row r="415" spans="4:7">
      <c r="D415" s="201"/>
      <c r="E415" s="220"/>
      <c r="F415" s="220"/>
      <c r="G415" s="220"/>
    </row>
    <row r="416" spans="4:7">
      <c r="D416" s="201"/>
      <c r="E416" s="220"/>
      <c r="F416" s="220"/>
      <c r="G416" s="220"/>
    </row>
    <row r="417" spans="4:7">
      <c r="D417" s="201"/>
      <c r="E417" s="220"/>
      <c r="F417" s="220"/>
      <c r="G417" s="220"/>
    </row>
    <row r="418" spans="4:7">
      <c r="D418" s="201"/>
      <c r="E418" s="220"/>
      <c r="F418" s="220"/>
      <c r="G418" s="220"/>
    </row>
    <row r="419" spans="4:7">
      <c r="D419" s="201"/>
      <c r="E419" s="220"/>
      <c r="F419" s="220"/>
      <c r="G419" s="220"/>
    </row>
    <row r="420" spans="4:7">
      <c r="D420" s="201"/>
      <c r="E420" s="220"/>
      <c r="F420" s="220"/>
      <c r="G420" s="220"/>
    </row>
    <row r="421" spans="4:7">
      <c r="D421" s="201"/>
      <c r="E421" s="220"/>
      <c r="F421" s="220"/>
      <c r="G421" s="220"/>
    </row>
    <row r="422" spans="4:7">
      <c r="D422" s="201"/>
      <c r="E422" s="220"/>
      <c r="F422" s="220"/>
      <c r="G422" s="220"/>
    </row>
    <row r="423" spans="4:7">
      <c r="D423" s="201"/>
      <c r="E423" s="220"/>
      <c r="F423" s="220"/>
      <c r="G423" s="220"/>
    </row>
    <row r="424" spans="4:7">
      <c r="D424" s="201"/>
      <c r="E424" s="220"/>
      <c r="F424" s="220"/>
      <c r="G424" s="220"/>
    </row>
    <row r="425" spans="4:7">
      <c r="D425" s="201"/>
      <c r="E425" s="220"/>
      <c r="F425" s="220"/>
      <c r="G425" s="220"/>
    </row>
    <row r="426" spans="4:7">
      <c r="D426" s="201"/>
      <c r="E426" s="220"/>
      <c r="F426" s="220"/>
      <c r="G426" s="220"/>
    </row>
    <row r="427" spans="4:7">
      <c r="D427" s="201"/>
      <c r="E427" s="220"/>
      <c r="F427" s="220"/>
      <c r="G427" s="220"/>
    </row>
    <row r="428" spans="4:7">
      <c r="D428" s="201"/>
      <c r="E428" s="220"/>
      <c r="F428" s="220"/>
      <c r="G428" s="220"/>
    </row>
    <row r="429" spans="4:7">
      <c r="D429" s="201"/>
      <c r="E429" s="220"/>
      <c r="F429" s="220"/>
      <c r="G429" s="220"/>
    </row>
    <row r="430" spans="4:7">
      <c r="D430" s="201"/>
      <c r="E430" s="220"/>
      <c r="F430" s="220"/>
      <c r="G430" s="220"/>
    </row>
    <row r="431" spans="4:7">
      <c r="D431" s="201"/>
      <c r="E431" s="220"/>
      <c r="F431" s="220"/>
      <c r="G431" s="220"/>
    </row>
    <row r="432" spans="4:7">
      <c r="D432" s="201"/>
      <c r="E432" s="220"/>
      <c r="F432" s="220"/>
      <c r="G432" s="220"/>
    </row>
    <row r="433" spans="4:7">
      <c r="D433" s="201"/>
      <c r="E433" s="220"/>
      <c r="F433" s="220"/>
      <c r="G433" s="220"/>
    </row>
    <row r="434" spans="4:7">
      <c r="D434" s="201"/>
      <c r="E434" s="220"/>
      <c r="F434" s="220"/>
      <c r="G434" s="220"/>
    </row>
    <row r="435" spans="4:7">
      <c r="D435" s="201"/>
      <c r="E435" s="220"/>
      <c r="F435" s="220"/>
      <c r="G435" s="220"/>
    </row>
    <row r="436" spans="4:7">
      <c r="D436" s="201"/>
      <c r="E436" s="220"/>
      <c r="F436" s="220"/>
      <c r="G436" s="220"/>
    </row>
    <row r="437" spans="4:7">
      <c r="D437" s="201"/>
      <c r="E437" s="220"/>
      <c r="F437" s="220"/>
      <c r="G437" s="220"/>
    </row>
    <row r="438" spans="4:7">
      <c r="D438" s="201"/>
      <c r="E438" s="220"/>
      <c r="F438" s="220"/>
      <c r="G438" s="220"/>
    </row>
    <row r="439" spans="4:7">
      <c r="D439" s="201"/>
      <c r="E439" s="220"/>
      <c r="F439" s="220"/>
      <c r="G439" s="220"/>
    </row>
    <row r="440" spans="4:7">
      <c r="D440" s="201"/>
      <c r="E440" s="220"/>
      <c r="F440" s="220"/>
      <c r="G440" s="220"/>
    </row>
    <row r="441" spans="4:7">
      <c r="D441" s="201"/>
      <c r="E441" s="220"/>
      <c r="F441" s="220"/>
      <c r="G441" s="220"/>
    </row>
    <row r="442" spans="4:7">
      <c r="D442" s="201"/>
      <c r="E442" s="220"/>
      <c r="F442" s="220"/>
      <c r="G442" s="220"/>
    </row>
    <row r="443" spans="4:7">
      <c r="D443" s="201"/>
      <c r="E443" s="220"/>
      <c r="F443" s="220"/>
      <c r="G443" s="220"/>
    </row>
    <row r="444" spans="4:7">
      <c r="D444" s="201"/>
      <c r="E444" s="220"/>
      <c r="F444" s="220"/>
      <c r="G444" s="220"/>
    </row>
    <row r="445" spans="4:7">
      <c r="D445" s="201"/>
      <c r="E445" s="220"/>
      <c r="F445" s="220"/>
      <c r="G445" s="220"/>
    </row>
    <row r="446" spans="4:7">
      <c r="D446" s="201"/>
      <c r="E446" s="220"/>
      <c r="F446" s="220"/>
      <c r="G446" s="220"/>
    </row>
    <row r="447" spans="4:7">
      <c r="D447" s="201"/>
      <c r="E447" s="220"/>
      <c r="F447" s="220"/>
      <c r="G447" s="220"/>
    </row>
    <row r="448" spans="4:7">
      <c r="D448" s="201"/>
      <c r="E448" s="220"/>
      <c r="F448" s="220"/>
      <c r="G448" s="220"/>
    </row>
    <row r="449" spans="4:7">
      <c r="D449" s="201"/>
      <c r="E449" s="220"/>
      <c r="F449" s="220"/>
      <c r="G449" s="220"/>
    </row>
    <row r="450" spans="4:7">
      <c r="D450" s="201"/>
      <c r="E450" s="220"/>
      <c r="F450" s="220"/>
      <c r="G450" s="220"/>
    </row>
    <row r="451" spans="4:7">
      <c r="D451" s="201"/>
      <c r="E451" s="220"/>
      <c r="F451" s="220"/>
      <c r="G451" s="220"/>
    </row>
    <row r="452" spans="4:7">
      <c r="D452" s="201"/>
      <c r="E452" s="220"/>
      <c r="F452" s="220"/>
      <c r="G452" s="220"/>
    </row>
    <row r="453" spans="4:7">
      <c r="D453" s="201"/>
      <c r="E453" s="220"/>
      <c r="F453" s="220"/>
      <c r="G453" s="220"/>
    </row>
    <row r="454" spans="4:7">
      <c r="D454" s="201"/>
      <c r="E454" s="220"/>
      <c r="F454" s="220"/>
      <c r="G454" s="220"/>
    </row>
    <row r="455" spans="4:7">
      <c r="D455" s="201"/>
      <c r="E455" s="220"/>
      <c r="F455" s="220"/>
      <c r="G455" s="220"/>
    </row>
    <row r="456" spans="4:7">
      <c r="D456" s="201"/>
      <c r="E456" s="220"/>
      <c r="F456" s="220"/>
      <c r="G456" s="220"/>
    </row>
    <row r="457" spans="4:7">
      <c r="D457" s="201"/>
      <c r="E457" s="220"/>
      <c r="F457" s="220"/>
      <c r="G457" s="220"/>
    </row>
    <row r="458" spans="4:7">
      <c r="D458" s="201"/>
      <c r="E458" s="220"/>
      <c r="F458" s="220"/>
      <c r="G458" s="220"/>
    </row>
    <row r="459" spans="4:7">
      <c r="D459" s="201"/>
      <c r="E459" s="220"/>
      <c r="F459" s="220"/>
      <c r="G459" s="220"/>
    </row>
    <row r="460" spans="4:7">
      <c r="D460" s="201"/>
      <c r="E460" s="220"/>
      <c r="F460" s="220"/>
      <c r="G460" s="220"/>
    </row>
    <row r="461" spans="4:7">
      <c r="D461" s="201"/>
      <c r="E461" s="220"/>
      <c r="F461" s="220"/>
      <c r="G461" s="220"/>
    </row>
    <row r="462" spans="4:7">
      <c r="D462" s="201"/>
      <c r="E462" s="220"/>
      <c r="F462" s="220"/>
      <c r="G462" s="220"/>
    </row>
    <row r="463" spans="4:7">
      <c r="D463" s="201"/>
      <c r="E463" s="220"/>
      <c r="F463" s="220"/>
      <c r="G463" s="220"/>
    </row>
    <row r="464" spans="4:7">
      <c r="D464" s="201"/>
      <c r="E464" s="220"/>
      <c r="F464" s="220"/>
      <c r="G464" s="220"/>
    </row>
    <row r="465" spans="4:7">
      <c r="D465" s="201"/>
      <c r="E465" s="220"/>
      <c r="F465" s="220"/>
      <c r="G465" s="220"/>
    </row>
    <row r="466" spans="4:7">
      <c r="D466" s="201"/>
      <c r="E466" s="220"/>
      <c r="F466" s="220"/>
      <c r="G466" s="220"/>
    </row>
    <row r="467" spans="4:7">
      <c r="D467" s="201"/>
      <c r="E467" s="220"/>
      <c r="F467" s="220"/>
      <c r="G467" s="220"/>
    </row>
    <row r="468" spans="4:7">
      <c r="D468" s="201"/>
      <c r="E468" s="220"/>
      <c r="F468" s="220"/>
      <c r="G468" s="220"/>
    </row>
    <row r="469" spans="4:7">
      <c r="D469" s="201"/>
      <c r="E469" s="220"/>
      <c r="F469" s="220"/>
      <c r="G469" s="220"/>
    </row>
    <row r="470" spans="4:7">
      <c r="D470" s="201"/>
      <c r="E470" s="220"/>
      <c r="F470" s="220"/>
      <c r="G470" s="220"/>
    </row>
    <row r="471" spans="4:7">
      <c r="D471" s="201"/>
      <c r="E471" s="220"/>
      <c r="F471" s="220"/>
      <c r="G471" s="220"/>
    </row>
    <row r="472" spans="4:7">
      <c r="D472" s="201"/>
      <c r="E472" s="220"/>
      <c r="F472" s="220"/>
      <c r="G472" s="220"/>
    </row>
    <row r="473" spans="4:7">
      <c r="D473" s="201"/>
      <c r="E473" s="220"/>
      <c r="F473" s="220"/>
      <c r="G473" s="220"/>
    </row>
    <row r="474" spans="4:7">
      <c r="D474" s="201"/>
      <c r="E474" s="220"/>
      <c r="F474" s="220"/>
      <c r="G474" s="220"/>
    </row>
    <row r="475" spans="4:7">
      <c r="D475" s="201"/>
      <c r="E475" s="220"/>
      <c r="F475" s="220"/>
      <c r="G475" s="220"/>
    </row>
    <row r="476" spans="4:7">
      <c r="D476" s="201"/>
      <c r="E476" s="220"/>
      <c r="F476" s="220"/>
      <c r="G476" s="220"/>
    </row>
    <row r="477" spans="4:7">
      <c r="D477" s="201"/>
      <c r="E477" s="220"/>
      <c r="F477" s="220"/>
      <c r="G477" s="220"/>
    </row>
    <row r="478" spans="4:7">
      <c r="D478" s="201"/>
      <c r="E478" s="220"/>
      <c r="F478" s="220"/>
      <c r="G478" s="220"/>
    </row>
    <row r="479" spans="4:7">
      <c r="D479" s="201"/>
      <c r="E479" s="220"/>
      <c r="F479" s="220"/>
      <c r="G479" s="220"/>
    </row>
    <row r="480" spans="4:7">
      <c r="D480" s="201"/>
      <c r="E480" s="220"/>
      <c r="F480" s="220"/>
      <c r="G480" s="220"/>
    </row>
    <row r="481" spans="4:7">
      <c r="D481" s="201"/>
      <c r="E481" s="220"/>
      <c r="F481" s="220"/>
      <c r="G481" s="220"/>
    </row>
    <row r="482" spans="4:7">
      <c r="D482" s="201"/>
      <c r="E482" s="220"/>
      <c r="F482" s="220"/>
      <c r="G482" s="220"/>
    </row>
    <row r="483" spans="4:7">
      <c r="D483" s="201"/>
      <c r="E483" s="220"/>
      <c r="F483" s="220"/>
      <c r="G483" s="220"/>
    </row>
    <row r="484" spans="4:7">
      <c r="D484" s="201"/>
      <c r="E484" s="220"/>
      <c r="F484" s="220"/>
      <c r="G484" s="220"/>
    </row>
    <row r="485" spans="4:7">
      <c r="D485" s="201"/>
      <c r="E485" s="220"/>
      <c r="F485" s="220"/>
      <c r="G485" s="220"/>
    </row>
    <row r="486" spans="4:7">
      <c r="D486" s="201"/>
      <c r="E486" s="220"/>
      <c r="F486" s="220"/>
      <c r="G486" s="220"/>
    </row>
    <row r="487" spans="4:7">
      <c r="D487" s="201"/>
      <c r="E487" s="220"/>
      <c r="F487" s="220"/>
      <c r="G487" s="220"/>
    </row>
    <row r="488" spans="4:7">
      <c r="D488" s="201"/>
      <c r="E488" s="220"/>
      <c r="F488" s="220"/>
      <c r="G488" s="220"/>
    </row>
    <row r="489" spans="4:7">
      <c r="D489" s="201"/>
      <c r="E489" s="220"/>
      <c r="F489" s="220"/>
      <c r="G489" s="220"/>
    </row>
    <row r="490" spans="4:7">
      <c r="D490" s="201"/>
      <c r="E490" s="220"/>
      <c r="F490" s="220"/>
      <c r="G490" s="220"/>
    </row>
    <row r="491" spans="4:7">
      <c r="D491" s="201"/>
      <c r="E491" s="220"/>
      <c r="F491" s="220"/>
      <c r="G491" s="220"/>
    </row>
    <row r="492" spans="4:7">
      <c r="D492" s="201"/>
      <c r="E492" s="220"/>
      <c r="F492" s="220"/>
      <c r="G492" s="220"/>
    </row>
    <row r="493" spans="4:7">
      <c r="D493" s="201"/>
      <c r="E493" s="220"/>
      <c r="F493" s="220"/>
      <c r="G493" s="220"/>
    </row>
    <row r="494" spans="4:7">
      <c r="D494" s="201"/>
      <c r="E494" s="220"/>
      <c r="F494" s="220"/>
      <c r="G494" s="220"/>
    </row>
    <row r="495" spans="4:7">
      <c r="D495" s="201"/>
      <c r="E495" s="220"/>
      <c r="F495" s="220"/>
      <c r="G495" s="220"/>
    </row>
    <row r="496" spans="4:7">
      <c r="D496" s="201"/>
      <c r="E496" s="220"/>
      <c r="F496" s="220"/>
      <c r="G496" s="220"/>
    </row>
    <row r="497" spans="4:7">
      <c r="D497" s="201"/>
      <c r="E497" s="220"/>
      <c r="F497" s="220"/>
      <c r="G497" s="220"/>
    </row>
    <row r="498" spans="4:7">
      <c r="D498" s="201"/>
      <c r="E498" s="220"/>
      <c r="F498" s="220"/>
      <c r="G498" s="220"/>
    </row>
    <row r="499" spans="4:7">
      <c r="D499" s="201"/>
      <c r="E499" s="220"/>
      <c r="F499" s="220"/>
      <c r="G499" s="220"/>
    </row>
    <row r="500" spans="4:7">
      <c r="D500" s="201"/>
      <c r="E500" s="220"/>
      <c r="F500" s="220"/>
      <c r="G500" s="220"/>
    </row>
    <row r="501" spans="4:7">
      <c r="D501" s="201"/>
      <c r="E501" s="220"/>
      <c r="F501" s="220"/>
      <c r="G501" s="220"/>
    </row>
    <row r="502" spans="4:7">
      <c r="D502" s="201"/>
      <c r="E502" s="220"/>
      <c r="F502" s="220"/>
      <c r="G502" s="220"/>
    </row>
    <row r="503" spans="4:7">
      <c r="D503" s="201"/>
      <c r="E503" s="220"/>
      <c r="F503" s="220"/>
      <c r="G503" s="220"/>
    </row>
    <row r="504" spans="4:7">
      <c r="D504" s="201"/>
      <c r="E504" s="220"/>
      <c r="F504" s="220"/>
      <c r="G504" s="220"/>
    </row>
    <row r="505" spans="4:7">
      <c r="D505" s="201"/>
      <c r="E505" s="220"/>
      <c r="F505" s="220"/>
      <c r="G505" s="220"/>
    </row>
    <row r="506" spans="4:7">
      <c r="D506" s="201"/>
      <c r="E506" s="220"/>
      <c r="F506" s="220"/>
      <c r="G506" s="220"/>
    </row>
    <row r="507" spans="4:7">
      <c r="D507" s="201"/>
      <c r="E507" s="220"/>
      <c r="F507" s="220"/>
      <c r="G507" s="220"/>
    </row>
    <row r="508" spans="4:7">
      <c r="D508" s="201"/>
      <c r="E508" s="220"/>
      <c r="F508" s="220"/>
      <c r="G508" s="220"/>
    </row>
    <row r="509" spans="4:7">
      <c r="D509" s="201"/>
      <c r="E509" s="220"/>
      <c r="F509" s="220"/>
      <c r="G509" s="220"/>
    </row>
    <row r="510" spans="4:7">
      <c r="D510" s="201"/>
      <c r="E510" s="220"/>
      <c r="F510" s="220"/>
      <c r="G510" s="220"/>
    </row>
    <row r="511" spans="4:7">
      <c r="D511" s="201"/>
      <c r="E511" s="220"/>
      <c r="F511" s="220"/>
      <c r="G511" s="220"/>
    </row>
    <row r="512" spans="4:7">
      <c r="D512" s="201"/>
      <c r="E512" s="220"/>
      <c r="F512" s="220"/>
      <c r="G512" s="220"/>
    </row>
    <row r="513" spans="4:7">
      <c r="D513" s="201"/>
      <c r="E513" s="220"/>
      <c r="F513" s="220"/>
      <c r="G513" s="220"/>
    </row>
    <row r="514" spans="4:7">
      <c r="D514" s="201"/>
      <c r="E514" s="220"/>
      <c r="F514" s="220"/>
      <c r="G514" s="220"/>
    </row>
    <row r="515" spans="4:7">
      <c r="D515" s="201"/>
      <c r="E515" s="220"/>
      <c r="F515" s="220"/>
      <c r="G515" s="220"/>
    </row>
    <row r="516" spans="4:7">
      <c r="D516" s="201"/>
      <c r="E516" s="220"/>
      <c r="F516" s="220"/>
      <c r="G516" s="220"/>
    </row>
    <row r="517" spans="4:7">
      <c r="D517" s="201"/>
      <c r="E517" s="220"/>
      <c r="F517" s="220"/>
      <c r="G517" s="220"/>
    </row>
    <row r="518" spans="4:7">
      <c r="D518" s="201"/>
      <c r="E518" s="220"/>
      <c r="F518" s="220"/>
      <c r="G518" s="220"/>
    </row>
    <row r="519" spans="4:7">
      <c r="D519" s="201"/>
      <c r="E519" s="220"/>
      <c r="F519" s="220"/>
      <c r="G519" s="220"/>
    </row>
    <row r="520" spans="4:7">
      <c r="D520" s="201"/>
      <c r="E520" s="220"/>
      <c r="F520" s="220"/>
      <c r="G520" s="220"/>
    </row>
    <row r="521" spans="4:7">
      <c r="D521" s="201"/>
      <c r="E521" s="220"/>
      <c r="F521" s="220"/>
      <c r="G521" s="220"/>
    </row>
    <row r="522" spans="4:7">
      <c r="D522" s="201"/>
      <c r="E522" s="220"/>
      <c r="F522" s="220"/>
      <c r="G522" s="220"/>
    </row>
    <row r="523" spans="4:7">
      <c r="D523" s="201"/>
      <c r="E523" s="220"/>
      <c r="F523" s="220"/>
      <c r="G523" s="220"/>
    </row>
    <row r="524" spans="4:7">
      <c r="D524" s="201"/>
      <c r="E524" s="220"/>
      <c r="F524" s="220"/>
      <c r="G524" s="220"/>
    </row>
    <row r="525" spans="4:7">
      <c r="D525" s="201"/>
      <c r="E525" s="220"/>
      <c r="F525" s="220"/>
      <c r="G525" s="220"/>
    </row>
    <row r="526" spans="4:7">
      <c r="D526" s="201"/>
      <c r="E526" s="220"/>
      <c r="F526" s="220"/>
      <c r="G526" s="220"/>
    </row>
    <row r="527" spans="4:7">
      <c r="D527" s="201"/>
      <c r="E527" s="220"/>
      <c r="F527" s="220"/>
      <c r="G527" s="220"/>
    </row>
    <row r="528" spans="4:7">
      <c r="D528" s="201"/>
      <c r="E528" s="220"/>
      <c r="F528" s="220"/>
      <c r="G528" s="220"/>
    </row>
    <row r="529" spans="4:7">
      <c r="D529" s="201"/>
      <c r="E529" s="220"/>
      <c r="F529" s="220"/>
      <c r="G529" s="220"/>
    </row>
    <row r="530" spans="4:7">
      <c r="D530" s="201"/>
      <c r="E530" s="220"/>
      <c r="F530" s="220"/>
      <c r="G530" s="220"/>
    </row>
    <row r="531" spans="4:7">
      <c r="D531" s="201"/>
      <c r="E531" s="220"/>
      <c r="F531" s="220"/>
      <c r="G531" s="220"/>
    </row>
    <row r="532" spans="4:7">
      <c r="D532" s="201"/>
      <c r="E532" s="220"/>
      <c r="F532" s="220"/>
      <c r="G532" s="220"/>
    </row>
    <row r="533" spans="4:7">
      <c r="D533" s="201"/>
      <c r="E533" s="220"/>
      <c r="F533" s="220"/>
      <c r="G533" s="220"/>
    </row>
    <row r="534" spans="4:7">
      <c r="D534" s="201"/>
      <c r="E534" s="220"/>
      <c r="F534" s="220"/>
      <c r="G534" s="220"/>
    </row>
    <row r="535" spans="4:7">
      <c r="D535" s="201"/>
      <c r="E535" s="220"/>
      <c r="F535" s="220"/>
      <c r="G535" s="220"/>
    </row>
    <row r="536" spans="4:7">
      <c r="D536" s="201"/>
      <c r="E536" s="220"/>
      <c r="F536" s="220"/>
      <c r="G536" s="220"/>
    </row>
    <row r="537" spans="4:7">
      <c r="D537" s="201"/>
      <c r="E537" s="220"/>
      <c r="F537" s="220"/>
      <c r="G537" s="220"/>
    </row>
    <row r="538" spans="4:7">
      <c r="D538" s="201"/>
      <c r="E538" s="220"/>
      <c r="F538" s="220"/>
      <c r="G538" s="220"/>
    </row>
    <row r="539" spans="4:7">
      <c r="D539" s="201"/>
      <c r="E539" s="220"/>
      <c r="F539" s="220"/>
      <c r="G539" s="220"/>
    </row>
    <row r="540" spans="4:7">
      <c r="D540" s="201"/>
      <c r="E540" s="220"/>
      <c r="F540" s="220"/>
      <c r="G540" s="220"/>
    </row>
    <row r="541" spans="4:7">
      <c r="D541" s="201"/>
      <c r="E541" s="220"/>
      <c r="F541" s="220"/>
      <c r="G541" s="220"/>
    </row>
    <row r="542" spans="4:7">
      <c r="D542" s="201"/>
      <c r="E542" s="220"/>
      <c r="F542" s="220"/>
      <c r="G542" s="220"/>
    </row>
    <row r="543" spans="4:7">
      <c r="D543" s="201"/>
      <c r="E543" s="220"/>
      <c r="F543" s="220"/>
      <c r="G543" s="220"/>
    </row>
    <row r="544" spans="4:7">
      <c r="D544" s="201"/>
      <c r="E544" s="220"/>
      <c r="F544" s="220"/>
      <c r="G544" s="220"/>
    </row>
    <row r="545" spans="4:7">
      <c r="D545" s="201"/>
      <c r="E545" s="220"/>
      <c r="F545" s="220"/>
      <c r="G545" s="220"/>
    </row>
    <row r="546" spans="4:7">
      <c r="D546" s="201"/>
      <c r="E546" s="220"/>
      <c r="F546" s="220"/>
      <c r="G546" s="220"/>
    </row>
    <row r="547" spans="4:7">
      <c r="D547" s="201"/>
      <c r="E547" s="220"/>
      <c r="F547" s="220"/>
      <c r="G547" s="220"/>
    </row>
    <row r="548" spans="4:7">
      <c r="D548" s="201"/>
      <c r="E548" s="220"/>
      <c r="F548" s="220"/>
      <c r="G548" s="220"/>
    </row>
    <row r="549" spans="4:7">
      <c r="D549" s="201"/>
      <c r="E549" s="220"/>
      <c r="F549" s="220"/>
      <c r="G549" s="220"/>
    </row>
    <row r="550" spans="4:7">
      <c r="D550" s="201"/>
      <c r="E550" s="220"/>
      <c r="F550" s="220"/>
      <c r="G550" s="220"/>
    </row>
    <row r="551" spans="4:7">
      <c r="D551" s="201"/>
      <c r="E551" s="220"/>
      <c r="F551" s="220"/>
      <c r="G551" s="220"/>
    </row>
    <row r="552" spans="4:7">
      <c r="D552" s="201"/>
      <c r="E552" s="220"/>
      <c r="F552" s="220"/>
      <c r="G552" s="220"/>
    </row>
    <row r="553" spans="4:7">
      <c r="D553" s="201"/>
      <c r="E553" s="220"/>
      <c r="F553" s="220"/>
      <c r="G553" s="220"/>
    </row>
    <row r="554" spans="4:7">
      <c r="D554" s="201"/>
      <c r="E554" s="220"/>
      <c r="F554" s="220"/>
      <c r="G554" s="220"/>
    </row>
    <row r="555" spans="4:7">
      <c r="D555" s="201"/>
      <c r="E555" s="220"/>
      <c r="F555" s="220"/>
      <c r="G555" s="220"/>
    </row>
    <row r="556" spans="4:7">
      <c r="D556" s="201"/>
      <c r="E556" s="220"/>
      <c r="F556" s="220"/>
      <c r="G556" s="220"/>
    </row>
    <row r="557" spans="4:7">
      <c r="D557" s="201"/>
      <c r="E557" s="220"/>
      <c r="F557" s="220"/>
      <c r="G557" s="220"/>
    </row>
    <row r="558" spans="4:7">
      <c r="D558" s="201"/>
      <c r="E558" s="220"/>
      <c r="F558" s="220"/>
      <c r="G558" s="220"/>
    </row>
    <row r="559" spans="4:7">
      <c r="D559" s="201"/>
      <c r="E559" s="220"/>
      <c r="F559" s="220"/>
      <c r="G559" s="220"/>
    </row>
    <row r="560" spans="4:7">
      <c r="D560" s="201"/>
      <c r="E560" s="220"/>
      <c r="F560" s="220"/>
      <c r="G560" s="220"/>
    </row>
    <row r="561" spans="4:7">
      <c r="D561" s="201"/>
      <c r="E561" s="220"/>
      <c r="F561" s="220"/>
      <c r="G561" s="220"/>
    </row>
    <row r="562" spans="4:7">
      <c r="D562" s="201"/>
      <c r="E562" s="220"/>
      <c r="F562" s="220"/>
      <c r="G562" s="220"/>
    </row>
    <row r="563" spans="4:7">
      <c r="D563" s="201"/>
      <c r="E563" s="220"/>
      <c r="F563" s="220"/>
      <c r="G563" s="220"/>
    </row>
    <row r="564" spans="4:7">
      <c r="D564" s="201"/>
      <c r="E564" s="220"/>
      <c r="F564" s="220"/>
      <c r="G564" s="220"/>
    </row>
    <row r="565" spans="4:7">
      <c r="D565" s="201"/>
      <c r="E565" s="220"/>
      <c r="F565" s="220"/>
      <c r="G565" s="220"/>
    </row>
    <row r="566" spans="4:7">
      <c r="D566" s="201"/>
      <c r="E566" s="220"/>
      <c r="F566" s="220"/>
      <c r="G566" s="220"/>
    </row>
    <row r="567" spans="4:7">
      <c r="D567" s="201"/>
      <c r="E567" s="220"/>
      <c r="F567" s="220"/>
      <c r="G567" s="220"/>
    </row>
    <row r="568" spans="4:7">
      <c r="D568" s="201"/>
      <c r="E568" s="220"/>
      <c r="F568" s="220"/>
      <c r="G568" s="220"/>
    </row>
    <row r="569" spans="4:7">
      <c r="D569" s="201"/>
      <c r="E569" s="220"/>
      <c r="F569" s="220"/>
      <c r="G569" s="220"/>
    </row>
    <row r="570" spans="4:7">
      <c r="D570" s="201"/>
      <c r="E570" s="220"/>
      <c r="F570" s="220"/>
      <c r="G570" s="220"/>
    </row>
    <row r="571" spans="4:7">
      <c r="D571" s="201"/>
      <c r="E571" s="220"/>
      <c r="F571" s="220"/>
      <c r="G571" s="220"/>
    </row>
    <row r="572" spans="4:7">
      <c r="D572" s="201"/>
      <c r="E572" s="220"/>
      <c r="F572" s="220"/>
      <c r="G572" s="220"/>
    </row>
    <row r="573" spans="4:7">
      <c r="D573" s="201"/>
      <c r="E573" s="220"/>
      <c r="F573" s="220"/>
      <c r="G573" s="220"/>
    </row>
    <row r="574" spans="4:7">
      <c r="D574" s="201"/>
      <c r="E574" s="220"/>
      <c r="F574" s="220"/>
      <c r="G574" s="220"/>
    </row>
    <row r="575" spans="4:7">
      <c r="D575" s="201"/>
      <c r="E575" s="220"/>
      <c r="F575" s="220"/>
      <c r="G575" s="220"/>
    </row>
    <row r="576" spans="4:7">
      <c r="D576" s="201"/>
      <c r="E576" s="220"/>
      <c r="F576" s="220"/>
      <c r="G576" s="220"/>
    </row>
    <row r="577" spans="4:7">
      <c r="D577" s="201"/>
      <c r="E577" s="220"/>
      <c r="F577" s="220"/>
      <c r="G577" s="220"/>
    </row>
    <row r="578" spans="4:7">
      <c r="D578" s="201"/>
      <c r="E578" s="220"/>
      <c r="F578" s="220"/>
      <c r="G578" s="220"/>
    </row>
    <row r="579" spans="4:7">
      <c r="D579" s="201"/>
      <c r="E579" s="220"/>
      <c r="F579" s="220"/>
      <c r="G579" s="220"/>
    </row>
    <row r="580" spans="4:7">
      <c r="D580" s="201"/>
      <c r="E580" s="220"/>
      <c r="F580" s="220"/>
      <c r="G580" s="220"/>
    </row>
    <row r="581" spans="4:7">
      <c r="D581" s="201"/>
      <c r="E581" s="220"/>
      <c r="F581" s="220"/>
      <c r="G581" s="220"/>
    </row>
    <row r="582" spans="4:7">
      <c r="D582" s="201"/>
      <c r="E582" s="220"/>
      <c r="F582" s="220"/>
      <c r="G582" s="220"/>
    </row>
    <row r="583" spans="4:7">
      <c r="D583" s="201"/>
      <c r="E583" s="220"/>
      <c r="F583" s="220"/>
      <c r="G583" s="220"/>
    </row>
    <row r="584" spans="4:7">
      <c r="D584" s="201"/>
      <c r="E584" s="220"/>
      <c r="F584" s="220"/>
      <c r="G584" s="220"/>
    </row>
    <row r="585" spans="4:7">
      <c r="D585" s="201"/>
      <c r="E585" s="220"/>
      <c r="F585" s="220"/>
      <c r="G585" s="220"/>
    </row>
    <row r="586" spans="4:7">
      <c r="D586" s="201"/>
      <c r="E586" s="220"/>
      <c r="F586" s="220"/>
      <c r="G586" s="220"/>
    </row>
    <row r="587" spans="4:7">
      <c r="D587" s="201"/>
      <c r="E587" s="220"/>
      <c r="F587" s="220"/>
      <c r="G587" s="220"/>
    </row>
    <row r="588" spans="4:7">
      <c r="D588" s="201"/>
      <c r="E588" s="220"/>
      <c r="F588" s="220"/>
      <c r="G588" s="220"/>
    </row>
    <row r="589" spans="4:7">
      <c r="D589" s="201"/>
      <c r="E589" s="220"/>
      <c r="F589" s="220"/>
      <c r="G589" s="220"/>
    </row>
    <row r="590" spans="4:7">
      <c r="D590" s="201"/>
      <c r="E590" s="220"/>
      <c r="F590" s="220"/>
      <c r="G590" s="220"/>
    </row>
    <row r="591" spans="4:7">
      <c r="D591" s="201"/>
      <c r="E591" s="220"/>
      <c r="F591" s="220"/>
      <c r="G591" s="220"/>
    </row>
    <row r="592" spans="4:7">
      <c r="D592" s="201"/>
      <c r="E592" s="220"/>
      <c r="F592" s="220"/>
      <c r="G592" s="220"/>
    </row>
    <row r="593" spans="4:7">
      <c r="D593" s="201"/>
      <c r="E593" s="220"/>
      <c r="F593" s="220"/>
      <c r="G593" s="220"/>
    </row>
    <row r="594" spans="4:7">
      <c r="D594" s="201"/>
      <c r="E594" s="220"/>
      <c r="F594" s="220"/>
      <c r="G594" s="220"/>
    </row>
    <row r="595" spans="4:7">
      <c r="D595" s="201"/>
      <c r="E595" s="220"/>
      <c r="F595" s="220"/>
      <c r="G595" s="220"/>
    </row>
    <row r="596" spans="4:7">
      <c r="D596" s="201"/>
      <c r="E596" s="220"/>
      <c r="F596" s="220"/>
      <c r="G596" s="220"/>
    </row>
    <row r="597" spans="4:7">
      <c r="D597" s="201"/>
      <c r="E597" s="220"/>
      <c r="F597" s="220"/>
      <c r="G597" s="220"/>
    </row>
    <row r="598" spans="4:7">
      <c r="D598" s="201"/>
      <c r="E598" s="220"/>
      <c r="F598" s="220"/>
      <c r="G598" s="220"/>
    </row>
    <row r="599" spans="4:7">
      <c r="D599" s="201"/>
      <c r="E599" s="220"/>
      <c r="F599" s="220"/>
      <c r="G599" s="220"/>
    </row>
    <row r="600" spans="4:7">
      <c r="D600" s="201"/>
      <c r="E600" s="220"/>
      <c r="F600" s="220"/>
      <c r="G600" s="220"/>
    </row>
    <row r="601" spans="4:7">
      <c r="D601" s="201"/>
      <c r="E601" s="220"/>
      <c r="F601" s="220"/>
      <c r="G601" s="220"/>
    </row>
    <row r="602" spans="4:7">
      <c r="D602" s="201"/>
      <c r="E602" s="220"/>
      <c r="F602" s="220"/>
      <c r="G602" s="220"/>
    </row>
    <row r="603" spans="4:7">
      <c r="D603" s="201"/>
      <c r="E603" s="220"/>
      <c r="F603" s="220"/>
      <c r="G603" s="220"/>
    </row>
    <row r="604" spans="4:7">
      <c r="D604" s="201"/>
      <c r="E604" s="220"/>
      <c r="F604" s="220"/>
      <c r="G604" s="220"/>
    </row>
    <row r="605" spans="4:7">
      <c r="D605" s="201"/>
      <c r="E605" s="220"/>
      <c r="F605" s="220"/>
      <c r="G605" s="220"/>
    </row>
    <row r="606" spans="4:7">
      <c r="D606" s="201"/>
      <c r="E606" s="220"/>
      <c r="F606" s="220"/>
      <c r="G606" s="220"/>
    </row>
    <row r="607" spans="4:7">
      <c r="D607" s="201"/>
      <c r="E607" s="220"/>
      <c r="F607" s="220"/>
      <c r="G607" s="220"/>
    </row>
    <row r="608" spans="4:7">
      <c r="D608" s="201"/>
      <c r="E608" s="220"/>
      <c r="F608" s="220"/>
      <c r="G608" s="220"/>
    </row>
    <row r="609" spans="4:7">
      <c r="D609" s="201"/>
      <c r="E609" s="220"/>
      <c r="F609" s="220"/>
      <c r="G609" s="220"/>
    </row>
    <row r="610" spans="4:7">
      <c r="D610" s="201"/>
      <c r="E610" s="220"/>
      <c r="F610" s="220"/>
      <c r="G610" s="220"/>
    </row>
    <row r="611" spans="4:7">
      <c r="D611" s="201"/>
      <c r="E611" s="220"/>
      <c r="F611" s="220"/>
      <c r="G611" s="220"/>
    </row>
    <row r="612" spans="4:7">
      <c r="D612" s="201"/>
      <c r="E612" s="220"/>
      <c r="F612" s="220"/>
      <c r="G612" s="220"/>
    </row>
    <row r="613" spans="4:7">
      <c r="D613" s="201"/>
      <c r="E613" s="220"/>
      <c r="F613" s="220"/>
      <c r="G613" s="220"/>
    </row>
    <row r="614" spans="4:7">
      <c r="D614" s="201"/>
      <c r="E614" s="220"/>
      <c r="F614" s="220"/>
      <c r="G614" s="220"/>
    </row>
    <row r="615" spans="4:7">
      <c r="D615" s="201"/>
      <c r="E615" s="220"/>
      <c r="F615" s="220"/>
      <c r="G615" s="220"/>
    </row>
    <row r="616" spans="4:7">
      <c r="D616" s="201"/>
      <c r="E616" s="220"/>
      <c r="F616" s="220"/>
      <c r="G616" s="220"/>
    </row>
    <row r="617" spans="4:7">
      <c r="D617" s="201"/>
      <c r="E617" s="220"/>
      <c r="F617" s="220"/>
      <c r="G617" s="220"/>
    </row>
    <row r="618" spans="4:7">
      <c r="D618" s="201"/>
      <c r="E618" s="220"/>
      <c r="F618" s="220"/>
      <c r="G618" s="220"/>
    </row>
    <row r="619" spans="4:7">
      <c r="D619" s="201"/>
      <c r="E619" s="220"/>
      <c r="F619" s="220"/>
      <c r="G619" s="220"/>
    </row>
    <row r="620" spans="4:7">
      <c r="D620" s="201"/>
      <c r="E620" s="220"/>
      <c r="F620" s="220"/>
      <c r="G620" s="220"/>
    </row>
    <row r="621" spans="4:7">
      <c r="D621" s="201"/>
      <c r="E621" s="220"/>
      <c r="F621" s="220"/>
      <c r="G621" s="220"/>
    </row>
    <row r="622" spans="4:7">
      <c r="D622" s="201"/>
      <c r="E622" s="220"/>
      <c r="F622" s="220"/>
      <c r="G622" s="220"/>
    </row>
    <row r="623" spans="4:7">
      <c r="D623" s="201"/>
      <c r="E623" s="220"/>
      <c r="F623" s="220"/>
      <c r="G623" s="220"/>
    </row>
    <row r="624" spans="4:7">
      <c r="D624" s="201"/>
      <c r="E624" s="220"/>
      <c r="F624" s="220"/>
      <c r="G624" s="220"/>
    </row>
    <row r="625" spans="4:7">
      <c r="D625" s="201"/>
      <c r="E625" s="220"/>
      <c r="F625" s="220"/>
      <c r="G625" s="220"/>
    </row>
    <row r="626" spans="4:7">
      <c r="D626" s="201"/>
      <c r="E626" s="220"/>
      <c r="F626" s="220"/>
      <c r="G626" s="220"/>
    </row>
    <row r="627" spans="4:7">
      <c r="D627" s="201"/>
      <c r="E627" s="220"/>
      <c r="F627" s="220"/>
      <c r="G627" s="220"/>
    </row>
    <row r="628" spans="4:7">
      <c r="D628" s="201"/>
      <c r="E628" s="220"/>
      <c r="F628" s="220"/>
      <c r="G628" s="220"/>
    </row>
    <row r="629" spans="4:7">
      <c r="D629" s="201"/>
      <c r="E629" s="220"/>
      <c r="F629" s="220"/>
      <c r="G629" s="220"/>
    </row>
    <row r="630" spans="4:7">
      <c r="D630" s="201"/>
      <c r="E630" s="220"/>
      <c r="F630" s="220"/>
      <c r="G630" s="220"/>
    </row>
    <row r="631" spans="4:7">
      <c r="D631" s="201"/>
      <c r="E631" s="220"/>
      <c r="F631" s="220"/>
      <c r="G631" s="220"/>
    </row>
    <row r="632" spans="4:7">
      <c r="D632" s="201"/>
      <c r="E632" s="220"/>
      <c r="F632" s="220"/>
      <c r="G632" s="220"/>
    </row>
    <row r="633" spans="4:7">
      <c r="D633" s="201"/>
      <c r="E633" s="220"/>
      <c r="F633" s="220"/>
      <c r="G633" s="220"/>
    </row>
    <row r="634" spans="4:7">
      <c r="D634" s="201"/>
      <c r="E634" s="220"/>
      <c r="F634" s="220"/>
      <c r="G634" s="220"/>
    </row>
    <row r="635" spans="4:7">
      <c r="D635" s="201"/>
      <c r="E635" s="220"/>
      <c r="F635" s="220"/>
      <c r="G635" s="220"/>
    </row>
    <row r="636" spans="4:7">
      <c r="D636" s="201"/>
      <c r="E636" s="220"/>
      <c r="F636" s="220"/>
      <c r="G636" s="220"/>
    </row>
    <row r="637" spans="4:7">
      <c r="D637" s="201"/>
      <c r="E637" s="220"/>
      <c r="F637" s="220"/>
      <c r="G637" s="220"/>
    </row>
    <row r="638" spans="4:7">
      <c r="D638" s="201"/>
      <c r="E638" s="220"/>
      <c r="F638" s="220"/>
      <c r="G638" s="220"/>
    </row>
    <row r="639" spans="4:7">
      <c r="D639" s="201"/>
      <c r="E639" s="220"/>
      <c r="F639" s="220"/>
      <c r="G639" s="220"/>
    </row>
    <row r="640" spans="4:7">
      <c r="D640" s="201"/>
      <c r="E640" s="220"/>
      <c r="F640" s="220"/>
      <c r="G640" s="220"/>
    </row>
    <row r="641" spans="4:7">
      <c r="D641" s="201"/>
      <c r="E641" s="220"/>
      <c r="F641" s="220"/>
      <c r="G641" s="220"/>
    </row>
    <row r="642" spans="4:7">
      <c r="D642" s="201"/>
      <c r="E642" s="220"/>
      <c r="F642" s="220"/>
      <c r="G642" s="220"/>
    </row>
    <row r="643" spans="4:7">
      <c r="D643" s="201"/>
      <c r="E643" s="220"/>
      <c r="F643" s="220"/>
      <c r="G643" s="220"/>
    </row>
    <row r="644" spans="4:7">
      <c r="D644" s="201"/>
      <c r="E644" s="220"/>
      <c r="F644" s="220"/>
      <c r="G644" s="220"/>
    </row>
    <row r="645" spans="4:7">
      <c r="D645" s="201"/>
      <c r="E645" s="220"/>
      <c r="F645" s="220"/>
      <c r="G645" s="220"/>
    </row>
    <row r="646" spans="4:7">
      <c r="D646" s="201"/>
      <c r="E646" s="220"/>
      <c r="F646" s="220"/>
      <c r="G646" s="220"/>
    </row>
    <row r="647" spans="4:7">
      <c r="D647" s="201"/>
      <c r="E647" s="220"/>
      <c r="F647" s="220"/>
      <c r="G647" s="220"/>
    </row>
    <row r="648" spans="4:7">
      <c r="D648" s="201"/>
      <c r="E648" s="220"/>
      <c r="F648" s="220"/>
      <c r="G648" s="220"/>
    </row>
    <row r="649" spans="4:7">
      <c r="D649" s="201"/>
      <c r="E649" s="220"/>
      <c r="F649" s="220"/>
      <c r="G649" s="220"/>
    </row>
    <row r="650" spans="4:7">
      <c r="D650" s="201"/>
      <c r="E650" s="220"/>
      <c r="F650" s="220"/>
      <c r="G650" s="220"/>
    </row>
    <row r="651" spans="4:7">
      <c r="D651" s="201"/>
      <c r="E651" s="220"/>
      <c r="F651" s="220"/>
      <c r="G651" s="220"/>
    </row>
    <row r="652" spans="4:7">
      <c r="D652" s="201"/>
      <c r="E652" s="220"/>
      <c r="F652" s="220"/>
      <c r="G652" s="220"/>
    </row>
    <row r="653" spans="4:7">
      <c r="D653" s="201"/>
      <c r="E653" s="220"/>
      <c r="F653" s="220"/>
      <c r="G653" s="220"/>
    </row>
    <row r="654" spans="4:7">
      <c r="D654" s="201"/>
      <c r="E654" s="220"/>
      <c r="F654" s="220"/>
      <c r="G654" s="220"/>
    </row>
    <row r="655" spans="4:7">
      <c r="D655" s="201"/>
      <c r="E655" s="220"/>
      <c r="F655" s="220"/>
      <c r="G655" s="220"/>
    </row>
    <row r="656" spans="4:7">
      <c r="D656" s="201"/>
      <c r="E656" s="220"/>
      <c r="F656" s="220"/>
      <c r="G656" s="220"/>
    </row>
    <row r="657" spans="4:7">
      <c r="D657" s="201"/>
      <c r="E657" s="220"/>
      <c r="F657" s="220"/>
      <c r="G657" s="220"/>
    </row>
    <row r="658" spans="4:7">
      <c r="D658" s="201"/>
      <c r="E658" s="220"/>
      <c r="F658" s="220"/>
      <c r="G658" s="220"/>
    </row>
    <row r="659" spans="4:7">
      <c r="D659" s="201"/>
      <c r="E659" s="220"/>
      <c r="F659" s="220"/>
      <c r="G659" s="220"/>
    </row>
    <row r="660" spans="4:7">
      <c r="D660" s="201"/>
      <c r="E660" s="220"/>
      <c r="F660" s="220"/>
      <c r="G660" s="220"/>
    </row>
    <row r="661" spans="4:7">
      <c r="D661" s="201"/>
      <c r="E661" s="220"/>
      <c r="F661" s="220"/>
      <c r="G661" s="220"/>
    </row>
    <row r="662" spans="4:7">
      <c r="D662" s="201"/>
      <c r="E662" s="220"/>
      <c r="F662" s="220"/>
      <c r="G662" s="220"/>
    </row>
    <row r="663" spans="4:7">
      <c r="D663" s="201"/>
      <c r="E663" s="220"/>
      <c r="F663" s="220"/>
      <c r="G663" s="220"/>
    </row>
    <row r="664" spans="4:7">
      <c r="D664" s="201"/>
      <c r="E664" s="220"/>
      <c r="F664" s="220"/>
      <c r="G664" s="220"/>
    </row>
    <row r="665" spans="4:7">
      <c r="D665" s="201"/>
      <c r="E665" s="220"/>
      <c r="F665" s="220"/>
      <c r="G665" s="220"/>
    </row>
    <row r="666" spans="4:7">
      <c r="D666" s="201"/>
      <c r="E666" s="220"/>
      <c r="F666" s="220"/>
      <c r="G666" s="220"/>
    </row>
    <row r="667" spans="4:7">
      <c r="D667" s="201"/>
      <c r="E667" s="220"/>
      <c r="F667" s="220"/>
      <c r="G667" s="220"/>
    </row>
    <row r="668" spans="4:7">
      <c r="D668" s="201"/>
      <c r="E668" s="220"/>
      <c r="F668" s="220"/>
      <c r="G668" s="220"/>
    </row>
    <row r="669" spans="4:7">
      <c r="D669" s="201"/>
      <c r="E669" s="220"/>
      <c r="F669" s="220"/>
      <c r="G669" s="220"/>
    </row>
    <row r="670" spans="4:7">
      <c r="D670" s="201"/>
      <c r="E670" s="220"/>
      <c r="F670" s="220"/>
      <c r="G670" s="220"/>
    </row>
    <row r="671" spans="4:7">
      <c r="D671" s="201"/>
      <c r="E671" s="220"/>
      <c r="F671" s="220"/>
      <c r="G671" s="220"/>
    </row>
    <row r="672" spans="4:7">
      <c r="D672" s="201"/>
      <c r="E672" s="220"/>
      <c r="F672" s="220"/>
      <c r="G672" s="220"/>
    </row>
    <row r="673" spans="4:7">
      <c r="D673" s="201"/>
      <c r="E673" s="220"/>
      <c r="F673" s="220"/>
      <c r="G673" s="220"/>
    </row>
    <row r="674" spans="4:7">
      <c r="D674" s="201"/>
      <c r="E674" s="220"/>
      <c r="F674" s="220"/>
      <c r="G674" s="220"/>
    </row>
    <row r="675" spans="4:7">
      <c r="D675" s="201"/>
      <c r="E675" s="220"/>
      <c r="F675" s="220"/>
      <c r="G675" s="220"/>
    </row>
    <row r="676" spans="4:7">
      <c r="D676" s="201"/>
      <c r="E676" s="220"/>
      <c r="F676" s="220"/>
      <c r="G676" s="220"/>
    </row>
    <row r="677" spans="4:7">
      <c r="D677" s="201"/>
      <c r="E677" s="220"/>
      <c r="F677" s="220"/>
      <c r="G677" s="220"/>
    </row>
    <row r="678" spans="4:7">
      <c r="D678" s="201"/>
      <c r="E678" s="220"/>
      <c r="F678" s="220"/>
      <c r="G678" s="220"/>
    </row>
    <row r="679" spans="4:7">
      <c r="D679" s="201"/>
      <c r="E679" s="220"/>
      <c r="F679" s="220"/>
      <c r="G679" s="220"/>
    </row>
    <row r="680" spans="4:7">
      <c r="D680" s="201"/>
      <c r="E680" s="220"/>
      <c r="F680" s="220"/>
      <c r="G680" s="220"/>
    </row>
    <row r="681" spans="4:7">
      <c r="D681" s="201"/>
      <c r="E681" s="220"/>
      <c r="F681" s="220"/>
      <c r="G681" s="220"/>
    </row>
    <row r="682" spans="4:7">
      <c r="D682" s="201"/>
      <c r="E682" s="220"/>
      <c r="F682" s="220"/>
      <c r="G682" s="220"/>
    </row>
    <row r="683" spans="4:7">
      <c r="D683" s="201"/>
      <c r="E683" s="220"/>
      <c r="F683" s="220"/>
      <c r="G683" s="220"/>
    </row>
    <row r="684" spans="4:7">
      <c r="D684" s="201"/>
      <c r="E684" s="220"/>
      <c r="F684" s="220"/>
      <c r="G684" s="220"/>
    </row>
    <row r="685" spans="4:7">
      <c r="D685" s="201"/>
      <c r="E685" s="220"/>
      <c r="F685" s="220"/>
      <c r="G685" s="220"/>
    </row>
    <row r="686" spans="4:7">
      <c r="D686" s="201"/>
      <c r="E686" s="220"/>
      <c r="F686" s="220"/>
      <c r="G686" s="220"/>
    </row>
    <row r="687" spans="4:7">
      <c r="D687" s="201"/>
      <c r="E687" s="220"/>
      <c r="F687" s="220"/>
      <c r="G687" s="220"/>
    </row>
    <row r="688" spans="4:7">
      <c r="D688" s="201"/>
      <c r="E688" s="220"/>
      <c r="F688" s="220"/>
      <c r="G688" s="220"/>
    </row>
    <row r="689" spans="4:7">
      <c r="D689" s="201"/>
      <c r="E689" s="220"/>
      <c r="F689" s="220"/>
      <c r="G689" s="220"/>
    </row>
    <row r="690" spans="4:7">
      <c r="D690" s="201"/>
      <c r="E690" s="220"/>
      <c r="F690" s="220"/>
      <c r="G690" s="220"/>
    </row>
    <row r="691" spans="4:7">
      <c r="D691" s="201"/>
      <c r="E691" s="220"/>
      <c r="F691" s="220"/>
      <c r="G691" s="220"/>
    </row>
    <row r="692" spans="4:7">
      <c r="D692" s="201"/>
      <c r="E692" s="220"/>
      <c r="F692" s="220"/>
      <c r="G692" s="220"/>
    </row>
    <row r="693" spans="4:7">
      <c r="D693" s="201"/>
      <c r="E693" s="220"/>
      <c r="F693" s="220"/>
      <c r="G693" s="220"/>
    </row>
    <row r="694" spans="4:7">
      <c r="D694" s="201"/>
      <c r="E694" s="220"/>
      <c r="F694" s="220"/>
      <c r="G694" s="220"/>
    </row>
    <row r="695" spans="4:7">
      <c r="D695" s="201"/>
      <c r="E695" s="220"/>
      <c r="F695" s="220"/>
      <c r="G695" s="220"/>
    </row>
    <row r="696" spans="4:7">
      <c r="D696" s="201"/>
      <c r="E696" s="220"/>
      <c r="F696" s="220"/>
      <c r="G696" s="220"/>
    </row>
    <row r="697" spans="4:7">
      <c r="D697" s="201"/>
      <c r="E697" s="220"/>
      <c r="F697" s="220"/>
      <c r="G697" s="220"/>
    </row>
    <row r="698" spans="4:7">
      <c r="D698" s="201"/>
      <c r="E698" s="220"/>
      <c r="F698" s="220"/>
      <c r="G698" s="220"/>
    </row>
    <row r="699" spans="4:7">
      <c r="D699" s="201"/>
      <c r="E699" s="220"/>
      <c r="F699" s="220"/>
      <c r="G699" s="220"/>
    </row>
    <row r="700" spans="4:7">
      <c r="D700" s="201"/>
      <c r="E700" s="220"/>
      <c r="F700" s="220"/>
      <c r="G700" s="220"/>
    </row>
    <row r="701" spans="4:7">
      <c r="D701" s="201"/>
      <c r="E701" s="220"/>
      <c r="F701" s="220"/>
      <c r="G701" s="220"/>
    </row>
    <row r="702" spans="4:7">
      <c r="D702" s="201"/>
      <c r="E702" s="220"/>
      <c r="F702" s="220"/>
      <c r="G702" s="220"/>
    </row>
    <row r="703" spans="4:7">
      <c r="D703" s="201"/>
      <c r="E703" s="220"/>
      <c r="F703" s="220"/>
      <c r="G703" s="220"/>
    </row>
    <row r="704" spans="4:7">
      <c r="D704" s="201"/>
      <c r="E704" s="220"/>
      <c r="F704" s="220"/>
      <c r="G704" s="220"/>
    </row>
    <row r="705" spans="4:7">
      <c r="D705" s="201"/>
      <c r="E705" s="220"/>
      <c r="F705" s="220"/>
      <c r="G705" s="220"/>
    </row>
    <row r="706" spans="4:7">
      <c r="D706" s="201"/>
      <c r="E706" s="220"/>
      <c r="F706" s="220"/>
      <c r="G706" s="220"/>
    </row>
    <row r="707" spans="4:7">
      <c r="D707" s="201"/>
      <c r="E707" s="220"/>
      <c r="F707" s="220"/>
      <c r="G707" s="220"/>
    </row>
    <row r="708" spans="4:7">
      <c r="D708" s="201"/>
      <c r="E708" s="220"/>
      <c r="F708" s="220"/>
      <c r="G708" s="220"/>
    </row>
    <row r="709" spans="4:7">
      <c r="D709" s="201"/>
      <c r="E709" s="220"/>
      <c r="F709" s="220"/>
      <c r="G709" s="220"/>
    </row>
    <row r="710" spans="4:7">
      <c r="D710" s="201"/>
      <c r="E710" s="220"/>
      <c r="F710" s="220"/>
      <c r="G710" s="220"/>
    </row>
    <row r="711" spans="4:7">
      <c r="D711" s="201"/>
      <c r="E711" s="220"/>
      <c r="F711" s="220"/>
      <c r="G711" s="220"/>
    </row>
    <row r="712" spans="4:7">
      <c r="D712" s="201"/>
      <c r="E712" s="220"/>
      <c r="F712" s="220"/>
      <c r="G712" s="220"/>
    </row>
    <row r="713" spans="4:7">
      <c r="D713" s="201"/>
      <c r="E713" s="220"/>
      <c r="F713" s="220"/>
      <c r="G713" s="220"/>
    </row>
    <row r="714" spans="4:7">
      <c r="D714" s="201"/>
      <c r="E714" s="220"/>
      <c r="F714" s="220"/>
      <c r="G714" s="220"/>
    </row>
    <row r="715" spans="4:7">
      <c r="D715" s="201"/>
      <c r="E715" s="220"/>
      <c r="F715" s="220"/>
      <c r="G715" s="220"/>
    </row>
    <row r="716" spans="4:7">
      <c r="D716" s="201"/>
      <c r="E716" s="220"/>
      <c r="F716" s="220"/>
      <c r="G716" s="220"/>
    </row>
    <row r="717" spans="4:7">
      <c r="D717" s="201"/>
      <c r="E717" s="220"/>
      <c r="F717" s="220"/>
      <c r="G717" s="220"/>
    </row>
    <row r="718" spans="4:7">
      <c r="D718" s="201"/>
      <c r="E718" s="220"/>
      <c r="F718" s="220"/>
      <c r="G718" s="220"/>
    </row>
    <row r="719" spans="4:7">
      <c r="D719" s="201"/>
      <c r="E719" s="220"/>
      <c r="F719" s="220"/>
      <c r="G719" s="220"/>
    </row>
    <row r="720" spans="4:7">
      <c r="D720" s="201"/>
      <c r="E720" s="220"/>
      <c r="F720" s="220"/>
      <c r="G720" s="220"/>
    </row>
    <row r="721" spans="4:7">
      <c r="D721" s="201"/>
      <c r="E721" s="220"/>
      <c r="F721" s="220"/>
      <c r="G721" s="220"/>
    </row>
    <row r="722" spans="4:7">
      <c r="D722" s="201"/>
      <c r="E722" s="220"/>
      <c r="F722" s="220"/>
      <c r="G722" s="220"/>
    </row>
    <row r="723" spans="4:7">
      <c r="D723" s="201"/>
      <c r="E723" s="220"/>
      <c r="F723" s="220"/>
      <c r="G723" s="220"/>
    </row>
    <row r="724" spans="4:7">
      <c r="D724" s="201"/>
      <c r="E724" s="220"/>
      <c r="F724" s="220"/>
      <c r="G724" s="220"/>
    </row>
    <row r="725" spans="4:7">
      <c r="D725" s="201"/>
      <c r="E725" s="220"/>
      <c r="F725" s="220"/>
      <c r="G725" s="220"/>
    </row>
    <row r="726" spans="4:7">
      <c r="D726" s="201"/>
      <c r="E726" s="220"/>
      <c r="F726" s="220"/>
      <c r="G726" s="220"/>
    </row>
    <row r="727" spans="4:7">
      <c r="D727" s="201"/>
      <c r="E727" s="220"/>
      <c r="F727" s="220"/>
      <c r="G727" s="220"/>
    </row>
    <row r="728" spans="4:7">
      <c r="D728" s="201"/>
      <c r="E728" s="220"/>
      <c r="F728" s="220"/>
      <c r="G728" s="220"/>
    </row>
    <row r="729" spans="4:7">
      <c r="D729" s="201"/>
      <c r="E729" s="220"/>
      <c r="F729" s="220"/>
      <c r="G729" s="220"/>
    </row>
    <row r="730" spans="4:7">
      <c r="D730" s="201"/>
      <c r="E730" s="220"/>
      <c r="F730" s="220"/>
      <c r="G730" s="220"/>
    </row>
    <row r="731" spans="4:7">
      <c r="D731" s="201"/>
      <c r="E731" s="220"/>
      <c r="F731" s="220"/>
      <c r="G731" s="220"/>
    </row>
    <row r="732" spans="4:7">
      <c r="D732" s="201"/>
      <c r="E732" s="220"/>
      <c r="F732" s="220"/>
      <c r="G732" s="220"/>
    </row>
    <row r="733" spans="4:7">
      <c r="D733" s="201"/>
      <c r="E733" s="220"/>
      <c r="F733" s="220"/>
      <c r="G733" s="220"/>
    </row>
    <row r="734" spans="4:7">
      <c r="D734" s="201"/>
      <c r="E734" s="220"/>
      <c r="F734" s="220"/>
      <c r="G734" s="220"/>
    </row>
    <row r="735" spans="4:7">
      <c r="D735" s="201"/>
      <c r="E735" s="220"/>
      <c r="F735" s="220"/>
      <c r="G735" s="220"/>
    </row>
    <row r="736" spans="4:7">
      <c r="D736" s="201"/>
      <c r="E736" s="220"/>
      <c r="F736" s="220"/>
      <c r="G736" s="220"/>
    </row>
    <row r="737" spans="4:7">
      <c r="D737" s="201"/>
      <c r="E737" s="220"/>
      <c r="F737" s="220"/>
      <c r="G737" s="220"/>
    </row>
    <row r="738" spans="4:7">
      <c r="D738" s="201"/>
      <c r="E738" s="220"/>
      <c r="F738" s="220"/>
      <c r="G738" s="220"/>
    </row>
    <row r="739" spans="4:7">
      <c r="D739" s="201"/>
      <c r="E739" s="220"/>
      <c r="F739" s="220"/>
      <c r="G739" s="220"/>
    </row>
    <row r="740" spans="4:7">
      <c r="D740" s="201"/>
      <c r="E740" s="220"/>
      <c r="F740" s="220"/>
      <c r="G740" s="220"/>
    </row>
    <row r="741" spans="4:7">
      <c r="D741" s="201"/>
      <c r="E741" s="220"/>
      <c r="F741" s="220"/>
      <c r="G741" s="220"/>
    </row>
    <row r="742" spans="4:7">
      <c r="D742" s="201"/>
      <c r="E742" s="220"/>
      <c r="F742" s="220"/>
      <c r="G742" s="220"/>
    </row>
    <row r="743" spans="4:7">
      <c r="D743" s="201"/>
      <c r="E743" s="220"/>
      <c r="F743" s="220"/>
      <c r="G743" s="220"/>
    </row>
    <row r="744" spans="4:7">
      <c r="D744" s="201"/>
      <c r="E744" s="220"/>
      <c r="F744" s="220"/>
      <c r="G744" s="220"/>
    </row>
    <row r="745" spans="4:7">
      <c r="D745" s="201"/>
      <c r="E745" s="220"/>
      <c r="F745" s="220"/>
      <c r="G745" s="220"/>
    </row>
    <row r="746" spans="4:7">
      <c r="D746" s="201"/>
      <c r="E746" s="220"/>
      <c r="F746" s="220"/>
      <c r="G746" s="220"/>
    </row>
    <row r="747" spans="4:7">
      <c r="D747" s="201"/>
      <c r="E747" s="220"/>
      <c r="F747" s="220"/>
      <c r="G747" s="220"/>
    </row>
    <row r="748" spans="4:7">
      <c r="D748" s="201"/>
      <c r="E748" s="220"/>
      <c r="F748" s="220"/>
      <c r="G748" s="220"/>
    </row>
    <row r="749" spans="4:7">
      <c r="D749" s="201"/>
      <c r="E749" s="220"/>
      <c r="F749" s="220"/>
      <c r="G749" s="220"/>
    </row>
    <row r="750" spans="4:7">
      <c r="D750" s="201"/>
      <c r="E750" s="220"/>
      <c r="F750" s="220"/>
      <c r="G750" s="220"/>
    </row>
    <row r="751" spans="4:7">
      <c r="D751" s="201"/>
      <c r="E751" s="220"/>
      <c r="F751" s="220"/>
      <c r="G751" s="220"/>
    </row>
    <row r="752" spans="4:7">
      <c r="D752" s="201"/>
      <c r="E752" s="220"/>
      <c r="F752" s="220"/>
      <c r="G752" s="220"/>
    </row>
    <row r="753" spans="4:7">
      <c r="D753" s="201"/>
      <c r="E753" s="220"/>
      <c r="F753" s="220"/>
      <c r="G753" s="220"/>
    </row>
    <row r="754" spans="4:7">
      <c r="D754" s="201"/>
      <c r="E754" s="220"/>
      <c r="F754" s="220"/>
      <c r="G754" s="220"/>
    </row>
    <row r="755" spans="4:7">
      <c r="D755" s="201"/>
      <c r="E755" s="220"/>
      <c r="F755" s="220"/>
      <c r="G755" s="220"/>
    </row>
    <row r="756" spans="4:7">
      <c r="D756" s="201"/>
      <c r="E756" s="220"/>
      <c r="F756" s="220"/>
      <c r="G756" s="220"/>
    </row>
    <row r="757" spans="4:7">
      <c r="D757" s="201"/>
      <c r="E757" s="220"/>
      <c r="F757" s="220"/>
      <c r="G757" s="220"/>
    </row>
    <row r="758" spans="4:7">
      <c r="D758" s="201"/>
      <c r="E758" s="220"/>
      <c r="F758" s="220"/>
      <c r="G758" s="220"/>
    </row>
    <row r="759" spans="4:7">
      <c r="D759" s="201"/>
      <c r="E759" s="220"/>
      <c r="F759" s="220"/>
      <c r="G759" s="220"/>
    </row>
    <row r="760" spans="4:7">
      <c r="D760" s="201"/>
      <c r="E760" s="220"/>
      <c r="F760" s="220"/>
      <c r="G760" s="220"/>
    </row>
    <row r="761" spans="4:7">
      <c r="D761" s="201"/>
      <c r="E761" s="220"/>
      <c r="F761" s="220"/>
      <c r="G761" s="220"/>
    </row>
    <row r="762" spans="4:7">
      <c r="D762" s="201"/>
      <c r="E762" s="220"/>
      <c r="F762" s="220"/>
      <c r="G762" s="220"/>
    </row>
    <row r="763" spans="4:7">
      <c r="D763" s="201"/>
      <c r="E763" s="220"/>
      <c r="F763" s="220"/>
      <c r="G763" s="220"/>
    </row>
    <row r="764" spans="4:7">
      <c r="D764" s="201"/>
      <c r="E764" s="220"/>
      <c r="F764" s="220"/>
      <c r="G764" s="220"/>
    </row>
    <row r="765" spans="4:7">
      <c r="D765" s="201"/>
      <c r="E765" s="220"/>
      <c r="F765" s="220"/>
      <c r="G765" s="220"/>
    </row>
    <row r="766" spans="4:7">
      <c r="D766" s="201"/>
      <c r="E766" s="220"/>
      <c r="F766" s="220"/>
      <c r="G766" s="220"/>
    </row>
    <row r="767" spans="4:7">
      <c r="D767" s="201"/>
      <c r="E767" s="220"/>
      <c r="F767" s="220"/>
      <c r="G767" s="220"/>
    </row>
    <row r="768" spans="4:7">
      <c r="D768" s="201"/>
      <c r="E768" s="220"/>
      <c r="F768" s="220"/>
      <c r="G768" s="220"/>
    </row>
    <row r="769" spans="4:7">
      <c r="D769" s="201"/>
      <c r="E769" s="220"/>
      <c r="F769" s="220"/>
      <c r="G769" s="220"/>
    </row>
    <row r="770" spans="4:7">
      <c r="D770" s="201"/>
      <c r="E770" s="220"/>
      <c r="F770" s="220"/>
      <c r="G770" s="220"/>
    </row>
    <row r="771" spans="4:7">
      <c r="D771" s="201"/>
      <c r="E771" s="220"/>
      <c r="F771" s="220"/>
      <c r="G771" s="220"/>
    </row>
    <row r="772" spans="4:7">
      <c r="D772" s="201"/>
      <c r="E772" s="220"/>
      <c r="F772" s="220"/>
      <c r="G772" s="220"/>
    </row>
    <row r="773" spans="4:7">
      <c r="D773" s="201"/>
      <c r="E773" s="220"/>
      <c r="F773" s="220"/>
      <c r="G773" s="220"/>
    </row>
    <row r="774" spans="4:7">
      <c r="D774" s="201"/>
      <c r="E774" s="220"/>
      <c r="F774" s="220"/>
      <c r="G774" s="220"/>
    </row>
    <row r="775" spans="4:7">
      <c r="D775" s="201"/>
      <c r="E775" s="220"/>
      <c r="F775" s="220"/>
      <c r="G775" s="220"/>
    </row>
    <row r="776" spans="4:7">
      <c r="D776" s="201"/>
      <c r="E776" s="220"/>
      <c r="F776" s="220"/>
      <c r="G776" s="220"/>
    </row>
    <row r="777" spans="4:7">
      <c r="D777" s="201"/>
      <c r="E777" s="220"/>
      <c r="F777" s="220"/>
      <c r="G777" s="220"/>
    </row>
    <row r="778" spans="4:7">
      <c r="D778" s="201"/>
      <c r="E778" s="220"/>
      <c r="F778" s="220"/>
      <c r="G778" s="220"/>
    </row>
    <row r="779" spans="4:7">
      <c r="D779" s="201"/>
      <c r="E779" s="220"/>
      <c r="F779" s="220"/>
      <c r="G779" s="220"/>
    </row>
    <row r="780" spans="4:7">
      <c r="D780" s="201"/>
      <c r="E780" s="220"/>
      <c r="F780" s="220"/>
      <c r="G780" s="220"/>
    </row>
    <row r="781" spans="4:7">
      <c r="D781" s="201"/>
      <c r="E781" s="220"/>
      <c r="F781" s="220"/>
      <c r="G781" s="220"/>
    </row>
    <row r="782" spans="4:7">
      <c r="D782" s="201"/>
      <c r="E782" s="220"/>
      <c r="F782" s="220"/>
      <c r="G782" s="220"/>
    </row>
    <row r="783" spans="4:7">
      <c r="D783" s="201"/>
      <c r="E783" s="220"/>
      <c r="F783" s="220"/>
      <c r="G783" s="220"/>
    </row>
    <row r="784" spans="4:7">
      <c r="D784" s="201"/>
      <c r="E784" s="220"/>
      <c r="F784" s="220"/>
      <c r="G784" s="220"/>
    </row>
    <row r="785" spans="4:7">
      <c r="D785" s="201"/>
      <c r="E785" s="220"/>
      <c r="F785" s="220"/>
      <c r="G785" s="220"/>
    </row>
    <row r="786" spans="4:7">
      <c r="D786" s="201"/>
      <c r="E786" s="220"/>
      <c r="F786" s="220"/>
      <c r="G786" s="220"/>
    </row>
    <row r="787" spans="4:7">
      <c r="D787" s="201"/>
      <c r="E787" s="220"/>
      <c r="F787" s="220"/>
      <c r="G787" s="220"/>
    </row>
    <row r="788" spans="4:7">
      <c r="D788" s="201"/>
      <c r="E788" s="220"/>
      <c r="F788" s="220"/>
      <c r="G788" s="220"/>
    </row>
    <row r="789" spans="4:7">
      <c r="D789" s="201"/>
      <c r="E789" s="220"/>
      <c r="F789" s="220"/>
      <c r="G789" s="220"/>
    </row>
    <row r="790" spans="4:7">
      <c r="D790" s="201"/>
      <c r="E790" s="220"/>
      <c r="F790" s="220"/>
      <c r="G790" s="220"/>
    </row>
    <row r="791" spans="4:7">
      <c r="D791" s="201"/>
      <c r="E791" s="220"/>
      <c r="F791" s="220"/>
      <c r="G791" s="220"/>
    </row>
    <row r="792" spans="4:7">
      <c r="D792" s="201"/>
      <c r="E792" s="220"/>
      <c r="F792" s="220"/>
      <c r="G792" s="220"/>
    </row>
    <row r="793" spans="4:7">
      <c r="D793" s="201"/>
      <c r="E793" s="220"/>
      <c r="F793" s="220"/>
      <c r="G793" s="220"/>
    </row>
    <row r="794" spans="4:7">
      <c r="D794" s="201"/>
      <c r="E794" s="220"/>
      <c r="F794" s="220"/>
      <c r="G794" s="220"/>
    </row>
    <row r="795" spans="4:7">
      <c r="D795" s="201"/>
      <c r="E795" s="220"/>
      <c r="F795" s="220"/>
      <c r="G795" s="220"/>
    </row>
    <row r="796" spans="4:7">
      <c r="D796" s="201"/>
      <c r="E796" s="220"/>
      <c r="F796" s="220"/>
      <c r="G796" s="220"/>
    </row>
    <row r="797" spans="4:7">
      <c r="D797" s="201"/>
      <c r="E797" s="220"/>
      <c r="F797" s="220"/>
      <c r="G797" s="220"/>
    </row>
    <row r="798" spans="4:7">
      <c r="D798" s="201"/>
      <c r="E798" s="220"/>
      <c r="F798" s="220"/>
      <c r="G798" s="220"/>
    </row>
    <row r="799" spans="4:7">
      <c r="D799" s="201"/>
      <c r="E799" s="220"/>
      <c r="F799" s="220"/>
      <c r="G799" s="220"/>
    </row>
    <row r="800" spans="4:7">
      <c r="D800" s="201"/>
      <c r="E800" s="220"/>
      <c r="F800" s="220"/>
      <c r="G800" s="220"/>
    </row>
    <row r="801" spans="4:7">
      <c r="D801" s="201"/>
      <c r="E801" s="220"/>
      <c r="F801" s="220"/>
      <c r="G801" s="220"/>
    </row>
    <row r="802" spans="4:7">
      <c r="D802" s="201"/>
      <c r="E802" s="220"/>
      <c r="F802" s="220"/>
      <c r="G802" s="220"/>
    </row>
    <row r="803" spans="4:7">
      <c r="D803" s="201"/>
      <c r="E803" s="220"/>
      <c r="F803" s="220"/>
      <c r="G803" s="220"/>
    </row>
    <row r="804" spans="4:7">
      <c r="D804" s="201"/>
      <c r="E804" s="220"/>
      <c r="F804" s="220"/>
      <c r="G804" s="220"/>
    </row>
    <row r="805" spans="4:7">
      <c r="D805" s="201"/>
      <c r="E805" s="220"/>
      <c r="F805" s="220"/>
      <c r="G805" s="220"/>
    </row>
    <row r="806" spans="4:7">
      <c r="D806" s="201"/>
      <c r="E806" s="220"/>
      <c r="F806" s="220"/>
      <c r="G806" s="220"/>
    </row>
    <row r="807" spans="4:7">
      <c r="D807" s="201"/>
      <c r="E807" s="220"/>
      <c r="F807" s="220"/>
      <c r="G807" s="220"/>
    </row>
    <row r="808" spans="4:7">
      <c r="D808" s="201"/>
      <c r="E808" s="220"/>
      <c r="F808" s="220"/>
      <c r="G808" s="220"/>
    </row>
    <row r="809" spans="4:7">
      <c r="D809" s="201"/>
      <c r="E809" s="220"/>
      <c r="F809" s="220"/>
      <c r="G809" s="220"/>
    </row>
    <row r="810" spans="4:7">
      <c r="D810" s="201"/>
      <c r="E810" s="220"/>
      <c r="F810" s="220"/>
      <c r="G810" s="220"/>
    </row>
    <row r="811" spans="4:7">
      <c r="D811" s="201"/>
      <c r="E811" s="220"/>
      <c r="F811" s="220"/>
      <c r="G811" s="220"/>
    </row>
    <row r="812" spans="4:7">
      <c r="D812" s="201"/>
      <c r="E812" s="220"/>
      <c r="F812" s="220"/>
      <c r="G812" s="220"/>
    </row>
    <row r="813" spans="4:7">
      <c r="D813" s="201"/>
      <c r="E813" s="220"/>
      <c r="F813" s="220"/>
      <c r="G813" s="220"/>
    </row>
    <row r="814" spans="4:7">
      <c r="D814" s="201"/>
      <c r="E814" s="220"/>
      <c r="F814" s="220"/>
      <c r="G814" s="220"/>
    </row>
    <row r="815" spans="4:7">
      <c r="D815" s="201"/>
      <c r="E815" s="220"/>
      <c r="F815" s="220"/>
      <c r="G815" s="220"/>
    </row>
    <row r="816" spans="4:7">
      <c r="D816" s="201"/>
      <c r="E816" s="220"/>
      <c r="F816" s="220"/>
      <c r="G816" s="220"/>
    </row>
    <row r="817" spans="4:7">
      <c r="D817" s="201"/>
      <c r="E817" s="220"/>
      <c r="F817" s="220"/>
      <c r="G817" s="220"/>
    </row>
    <row r="818" spans="4:7">
      <c r="D818" s="201"/>
      <c r="E818" s="220"/>
      <c r="F818" s="220"/>
      <c r="G818" s="220"/>
    </row>
    <row r="819" spans="4:7">
      <c r="D819" s="201"/>
      <c r="E819" s="220"/>
      <c r="F819" s="220"/>
      <c r="G819" s="220"/>
    </row>
    <row r="820" spans="4:7">
      <c r="D820" s="201"/>
      <c r="E820" s="220"/>
      <c r="F820" s="220"/>
      <c r="G820" s="220"/>
    </row>
    <row r="821" spans="4:7">
      <c r="D821" s="201"/>
      <c r="E821" s="220"/>
      <c r="F821" s="220"/>
      <c r="G821" s="220"/>
    </row>
    <row r="822" spans="4:7">
      <c r="D822" s="201"/>
      <c r="E822" s="220"/>
      <c r="F822" s="220"/>
      <c r="G822" s="220"/>
    </row>
    <row r="823" spans="4:7">
      <c r="D823" s="201"/>
      <c r="E823" s="220"/>
      <c r="F823" s="220"/>
      <c r="G823" s="220"/>
    </row>
    <row r="824" spans="4:7">
      <c r="D824" s="201"/>
      <c r="E824" s="220"/>
      <c r="F824" s="220"/>
      <c r="G824" s="220"/>
    </row>
    <row r="825" spans="4:7">
      <c r="D825" s="201"/>
      <c r="E825" s="220"/>
      <c r="F825" s="220"/>
      <c r="G825" s="220"/>
    </row>
    <row r="826" spans="4:7">
      <c r="D826" s="201"/>
      <c r="E826" s="220"/>
      <c r="F826" s="220"/>
      <c r="G826" s="220"/>
    </row>
    <row r="827" spans="4:7">
      <c r="D827" s="201"/>
      <c r="E827" s="220"/>
      <c r="F827" s="220"/>
      <c r="G827" s="220"/>
    </row>
    <row r="828" spans="4:7">
      <c r="D828" s="201"/>
      <c r="E828" s="220"/>
      <c r="F828" s="220"/>
      <c r="G828" s="220"/>
    </row>
    <row r="829" spans="4:7">
      <c r="D829" s="201"/>
      <c r="E829" s="220"/>
      <c r="F829" s="220"/>
      <c r="G829" s="220"/>
    </row>
    <row r="830" spans="4:7">
      <c r="D830" s="201"/>
      <c r="E830" s="220"/>
      <c r="F830" s="220"/>
      <c r="G830" s="220"/>
    </row>
    <row r="831" spans="4:7">
      <c r="D831" s="201"/>
      <c r="E831" s="220"/>
      <c r="F831" s="220"/>
      <c r="G831" s="220"/>
    </row>
    <row r="832" spans="4:7">
      <c r="D832" s="201"/>
      <c r="E832" s="220"/>
      <c r="F832" s="220"/>
      <c r="G832" s="220"/>
    </row>
    <row r="833" spans="4:7">
      <c r="D833" s="201"/>
      <c r="E833" s="220"/>
      <c r="F833" s="220"/>
      <c r="G833" s="220"/>
    </row>
    <row r="834" spans="4:7">
      <c r="D834" s="201"/>
      <c r="E834" s="220"/>
      <c r="F834" s="220"/>
      <c r="G834" s="220"/>
    </row>
    <row r="835" spans="4:7">
      <c r="D835" s="201"/>
      <c r="E835" s="220"/>
      <c r="F835" s="220"/>
      <c r="G835" s="220"/>
    </row>
    <row r="836" spans="4:7">
      <c r="D836" s="201"/>
      <c r="E836" s="220"/>
      <c r="F836" s="220"/>
      <c r="G836" s="220"/>
    </row>
    <row r="837" spans="4:7">
      <c r="D837" s="201"/>
      <c r="E837" s="220"/>
      <c r="F837" s="220"/>
      <c r="G837" s="220"/>
    </row>
    <row r="838" spans="4:7">
      <c r="D838" s="201"/>
      <c r="E838" s="220"/>
      <c r="F838" s="220"/>
      <c r="G838" s="220"/>
    </row>
    <row r="839" spans="4:7">
      <c r="D839" s="201"/>
      <c r="E839" s="220"/>
      <c r="F839" s="220"/>
      <c r="G839" s="220"/>
    </row>
    <row r="840" spans="4:7">
      <c r="D840" s="201"/>
      <c r="E840" s="220"/>
      <c r="F840" s="220"/>
      <c r="G840" s="220"/>
    </row>
    <row r="841" spans="4:7">
      <c r="D841" s="201"/>
      <c r="E841" s="220"/>
      <c r="F841" s="220"/>
      <c r="G841" s="220"/>
    </row>
    <row r="842" spans="4:7">
      <c r="D842" s="201"/>
      <c r="E842" s="220"/>
      <c r="F842" s="220"/>
      <c r="G842" s="220"/>
    </row>
    <row r="843" spans="4:7">
      <c r="D843" s="201"/>
      <c r="E843" s="220"/>
      <c r="F843" s="220"/>
      <c r="G843" s="220"/>
    </row>
    <row r="844" spans="4:7">
      <c r="D844" s="201"/>
      <c r="E844" s="220"/>
      <c r="F844" s="220"/>
      <c r="G844" s="220"/>
    </row>
    <row r="845" spans="4:7">
      <c r="D845" s="201"/>
      <c r="E845" s="220"/>
      <c r="F845" s="220"/>
      <c r="G845" s="220"/>
    </row>
    <row r="846" spans="4:7">
      <c r="D846" s="201"/>
      <c r="E846" s="220"/>
      <c r="F846" s="220"/>
      <c r="G846" s="220"/>
    </row>
    <row r="847" spans="4:7">
      <c r="D847" s="201"/>
      <c r="E847" s="220"/>
      <c r="F847" s="220"/>
      <c r="G847" s="220"/>
    </row>
    <row r="848" spans="4:7">
      <c r="D848" s="201"/>
      <c r="E848" s="220"/>
      <c r="F848" s="220"/>
      <c r="G848" s="220"/>
    </row>
    <row r="849" spans="4:7">
      <c r="D849" s="201"/>
      <c r="E849" s="220"/>
      <c r="F849" s="220"/>
      <c r="G849" s="220"/>
    </row>
    <row r="850" spans="4:7">
      <c r="D850" s="201"/>
      <c r="E850" s="220"/>
      <c r="F850" s="220"/>
      <c r="G850" s="220"/>
    </row>
    <row r="851" spans="4:7">
      <c r="D851" s="201"/>
      <c r="E851" s="220"/>
      <c r="F851" s="220"/>
      <c r="G851" s="220"/>
    </row>
    <row r="852" spans="4:7">
      <c r="D852" s="201"/>
      <c r="E852" s="220"/>
      <c r="F852" s="220"/>
      <c r="G852" s="220"/>
    </row>
    <row r="853" spans="4:7">
      <c r="D853" s="201"/>
      <c r="E853" s="220"/>
      <c r="F853" s="220"/>
      <c r="G853" s="220"/>
    </row>
    <row r="854" spans="4:7">
      <c r="D854" s="201"/>
      <c r="E854" s="220"/>
      <c r="F854" s="220"/>
      <c r="G854" s="220"/>
    </row>
    <row r="855" spans="4:7">
      <c r="D855" s="201"/>
      <c r="E855" s="220"/>
      <c r="F855" s="220"/>
      <c r="G855" s="220"/>
    </row>
    <row r="856" spans="4:7">
      <c r="D856" s="201"/>
      <c r="E856" s="220"/>
      <c r="F856" s="220"/>
      <c r="G856" s="220"/>
    </row>
    <row r="857" spans="4:7">
      <c r="D857" s="201"/>
      <c r="E857" s="220"/>
      <c r="F857" s="220"/>
      <c r="G857" s="220"/>
    </row>
    <row r="858" spans="4:7">
      <c r="D858" s="201"/>
      <c r="E858" s="220"/>
      <c r="F858" s="220"/>
      <c r="G858" s="220"/>
    </row>
    <row r="859" spans="4:7">
      <c r="D859" s="201"/>
      <c r="E859" s="220"/>
      <c r="F859" s="220"/>
      <c r="G859" s="220"/>
    </row>
    <row r="860" spans="4:7">
      <c r="D860" s="201"/>
      <c r="E860" s="220"/>
      <c r="F860" s="220"/>
      <c r="G860" s="220"/>
    </row>
    <row r="861" spans="4:7">
      <c r="D861" s="201"/>
      <c r="E861" s="220"/>
      <c r="F861" s="220"/>
      <c r="G861" s="220"/>
    </row>
    <row r="862" spans="4:7">
      <c r="D862" s="201"/>
      <c r="E862" s="220"/>
      <c r="F862" s="220"/>
      <c r="G862" s="220"/>
    </row>
    <row r="863" spans="4:7">
      <c r="D863" s="201"/>
      <c r="E863" s="220"/>
      <c r="F863" s="220"/>
      <c r="G863" s="220"/>
    </row>
    <row r="864" spans="4:7">
      <c r="D864" s="201"/>
      <c r="E864" s="220"/>
      <c r="F864" s="220"/>
      <c r="G864" s="220"/>
    </row>
    <row r="865" spans="4:7">
      <c r="D865" s="201"/>
      <c r="E865" s="220"/>
      <c r="F865" s="220"/>
      <c r="G865" s="220"/>
    </row>
    <row r="866" spans="4:7">
      <c r="D866" s="201"/>
      <c r="E866" s="220"/>
      <c r="F866" s="220"/>
      <c r="G866" s="220"/>
    </row>
    <row r="867" spans="4:7">
      <c r="D867" s="201"/>
      <c r="E867" s="220"/>
      <c r="F867" s="220"/>
      <c r="G867" s="220"/>
    </row>
    <row r="868" spans="4:7">
      <c r="D868" s="201"/>
      <c r="E868" s="220"/>
      <c r="F868" s="220"/>
      <c r="G868" s="220"/>
    </row>
    <row r="869" spans="4:7">
      <c r="D869" s="201"/>
      <c r="E869" s="220"/>
      <c r="F869" s="220"/>
      <c r="G869" s="220"/>
    </row>
    <row r="870" spans="4:7">
      <c r="D870" s="201"/>
      <c r="E870" s="220"/>
      <c r="F870" s="220"/>
      <c r="G870" s="220"/>
    </row>
    <row r="871" spans="4:7">
      <c r="D871" s="201"/>
      <c r="E871" s="220"/>
      <c r="F871" s="220"/>
      <c r="G871" s="220"/>
    </row>
    <row r="872" spans="4:7">
      <c r="D872" s="201"/>
      <c r="E872" s="220"/>
      <c r="F872" s="220"/>
      <c r="G872" s="220"/>
    </row>
    <row r="873" spans="4:7">
      <c r="D873" s="201"/>
      <c r="E873" s="220"/>
      <c r="F873" s="220"/>
      <c r="G873" s="220"/>
    </row>
    <row r="874" spans="4:7">
      <c r="D874" s="201"/>
      <c r="E874" s="220"/>
      <c r="F874" s="220"/>
      <c r="G874" s="220"/>
    </row>
    <row r="875" spans="4:7">
      <c r="D875" s="201"/>
      <c r="E875" s="220"/>
      <c r="F875" s="220"/>
      <c r="G875" s="220"/>
    </row>
    <row r="876" spans="4:7">
      <c r="D876" s="201"/>
      <c r="E876" s="220"/>
      <c r="F876" s="220"/>
      <c r="G876" s="220"/>
    </row>
    <row r="877" spans="4:7">
      <c r="D877" s="201"/>
      <c r="E877" s="220"/>
      <c r="F877" s="220"/>
      <c r="G877" s="220"/>
    </row>
    <row r="878" spans="4:7">
      <c r="D878" s="201"/>
      <c r="E878" s="220"/>
      <c r="F878" s="220"/>
      <c r="G878" s="220"/>
    </row>
    <row r="879" spans="4:7">
      <c r="D879" s="201"/>
      <c r="E879" s="220"/>
      <c r="F879" s="220"/>
      <c r="G879" s="220"/>
    </row>
    <row r="880" spans="4:7">
      <c r="D880" s="201"/>
      <c r="E880" s="220"/>
      <c r="F880" s="220"/>
      <c r="G880" s="220"/>
    </row>
    <row r="881" spans="4:7">
      <c r="D881" s="201"/>
      <c r="E881" s="220"/>
      <c r="F881" s="220"/>
      <c r="G881" s="220"/>
    </row>
    <row r="882" spans="4:7">
      <c r="D882" s="201"/>
      <c r="E882" s="220"/>
      <c r="F882" s="220"/>
      <c r="G882" s="220"/>
    </row>
    <row r="883" spans="4:7">
      <c r="D883" s="201"/>
      <c r="E883" s="220"/>
      <c r="F883" s="220"/>
      <c r="G883" s="220"/>
    </row>
    <row r="884" spans="4:7">
      <c r="D884" s="201"/>
      <c r="E884" s="220"/>
      <c r="F884" s="220"/>
      <c r="G884" s="220"/>
    </row>
    <row r="885" spans="4:7">
      <c r="D885" s="201"/>
      <c r="E885" s="220"/>
      <c r="F885" s="220"/>
      <c r="G885" s="220"/>
    </row>
    <row r="886" spans="4:7">
      <c r="D886" s="201"/>
      <c r="E886" s="220"/>
      <c r="F886" s="220"/>
      <c r="G886" s="220"/>
    </row>
    <row r="887" spans="4:7">
      <c r="D887" s="201"/>
      <c r="E887" s="220"/>
      <c r="F887" s="220"/>
      <c r="G887" s="220"/>
    </row>
    <row r="888" spans="4:7">
      <c r="D888" s="201"/>
      <c r="E888" s="220"/>
      <c r="F888" s="220"/>
      <c r="G888" s="220"/>
    </row>
    <row r="889" spans="4:7">
      <c r="D889" s="201"/>
      <c r="E889" s="220"/>
      <c r="F889" s="220"/>
      <c r="G889" s="220"/>
    </row>
    <row r="890" spans="4:7">
      <c r="D890" s="201"/>
      <c r="E890" s="220"/>
      <c r="F890" s="220"/>
      <c r="G890" s="220"/>
    </row>
    <row r="891" spans="4:7">
      <c r="D891" s="201"/>
      <c r="E891" s="220"/>
      <c r="F891" s="220"/>
      <c r="G891" s="220"/>
    </row>
    <row r="892" spans="4:7">
      <c r="D892" s="201"/>
      <c r="E892" s="220"/>
      <c r="F892" s="220"/>
      <c r="G892" s="220"/>
    </row>
    <row r="893" spans="4:7">
      <c r="D893" s="201"/>
      <c r="E893" s="220"/>
      <c r="F893" s="220"/>
      <c r="G893" s="220"/>
    </row>
    <row r="894" spans="4:7">
      <c r="D894" s="201"/>
      <c r="E894" s="220"/>
      <c r="F894" s="220"/>
      <c r="G894" s="220"/>
    </row>
    <row r="895" spans="4:7">
      <c r="D895" s="201"/>
      <c r="E895" s="220"/>
      <c r="F895" s="220"/>
      <c r="G895" s="220"/>
    </row>
    <row r="896" spans="4:7">
      <c r="D896" s="201"/>
      <c r="E896" s="220"/>
      <c r="F896" s="220"/>
      <c r="G896" s="220"/>
    </row>
    <row r="897" spans="4:7">
      <c r="D897" s="201"/>
      <c r="E897" s="220"/>
      <c r="F897" s="220"/>
      <c r="G897" s="220"/>
    </row>
    <row r="898" spans="4:7">
      <c r="D898" s="201"/>
      <c r="E898" s="220"/>
      <c r="F898" s="220"/>
      <c r="G898" s="220"/>
    </row>
    <row r="899" spans="4:7">
      <c r="D899" s="201"/>
      <c r="E899" s="220"/>
      <c r="F899" s="220"/>
      <c r="G899" s="220"/>
    </row>
    <row r="900" spans="4:7">
      <c r="D900" s="201"/>
      <c r="E900" s="220"/>
      <c r="F900" s="220"/>
      <c r="G900" s="220"/>
    </row>
    <row r="901" spans="4:7">
      <c r="D901" s="201"/>
      <c r="E901" s="220"/>
      <c r="F901" s="220"/>
      <c r="G901" s="220"/>
    </row>
    <row r="902" spans="4:7">
      <c r="D902" s="201"/>
      <c r="E902" s="220"/>
      <c r="F902" s="220"/>
      <c r="G902" s="220"/>
    </row>
    <row r="903" spans="4:7">
      <c r="D903" s="201"/>
      <c r="E903" s="220"/>
      <c r="F903" s="220"/>
      <c r="G903" s="220"/>
    </row>
    <row r="904" spans="4:7">
      <c r="D904" s="201"/>
      <c r="E904" s="220"/>
      <c r="F904" s="220"/>
      <c r="G904" s="220"/>
    </row>
    <row r="905" spans="4:7">
      <c r="D905" s="201"/>
      <c r="E905" s="220"/>
      <c r="F905" s="220"/>
      <c r="G905" s="220"/>
    </row>
    <row r="906" spans="4:7">
      <c r="D906" s="201"/>
      <c r="E906" s="220"/>
      <c r="F906" s="220"/>
      <c r="G906" s="220"/>
    </row>
    <row r="907" spans="4:7">
      <c r="D907" s="201"/>
      <c r="E907" s="220"/>
      <c r="F907" s="220"/>
      <c r="G907" s="220"/>
    </row>
    <row r="908" spans="4:7">
      <c r="D908" s="201"/>
      <c r="E908" s="220"/>
      <c r="F908" s="220"/>
      <c r="G908" s="220"/>
    </row>
    <row r="909" spans="4:7">
      <c r="D909" s="201"/>
      <c r="E909" s="220"/>
      <c r="F909" s="220"/>
      <c r="G909" s="220"/>
    </row>
    <row r="910" spans="4:7">
      <c r="D910" s="201"/>
      <c r="E910" s="220"/>
      <c r="F910" s="220"/>
      <c r="G910" s="220"/>
    </row>
    <row r="911" spans="4:7">
      <c r="D911" s="201"/>
      <c r="E911" s="220"/>
      <c r="F911" s="220"/>
      <c r="G911" s="220"/>
    </row>
    <row r="912" spans="4:7">
      <c r="D912" s="201"/>
      <c r="E912" s="220"/>
      <c r="F912" s="220"/>
      <c r="G912" s="220"/>
    </row>
    <row r="913" spans="4:7">
      <c r="D913" s="201"/>
      <c r="E913" s="220"/>
      <c r="F913" s="220"/>
      <c r="G913" s="220"/>
    </row>
    <row r="914" spans="4:7">
      <c r="D914" s="201"/>
      <c r="E914" s="220"/>
      <c r="F914" s="220"/>
      <c r="G914" s="220"/>
    </row>
    <row r="915" spans="4:7">
      <c r="D915" s="201"/>
      <c r="E915" s="220"/>
      <c r="F915" s="220"/>
      <c r="G915" s="220"/>
    </row>
    <row r="916" spans="4:7">
      <c r="D916" s="201"/>
      <c r="E916" s="220"/>
      <c r="F916" s="220"/>
      <c r="G916" s="220"/>
    </row>
    <row r="917" spans="4:7">
      <c r="D917" s="201"/>
      <c r="E917" s="220"/>
      <c r="F917" s="220"/>
      <c r="G917" s="220"/>
    </row>
    <row r="918" spans="4:7">
      <c r="D918" s="201"/>
      <c r="E918" s="220"/>
      <c r="F918" s="220"/>
      <c r="G918" s="220"/>
    </row>
    <row r="919" spans="4:7">
      <c r="D919" s="201"/>
      <c r="E919" s="220"/>
      <c r="F919" s="220"/>
      <c r="G919" s="220"/>
    </row>
    <row r="920" spans="4:7">
      <c r="D920" s="201"/>
      <c r="E920" s="220"/>
      <c r="F920" s="220"/>
      <c r="G920" s="220"/>
    </row>
    <row r="921" spans="4:7">
      <c r="D921" s="201"/>
      <c r="E921" s="220"/>
      <c r="F921" s="220"/>
      <c r="G921" s="220"/>
    </row>
    <row r="922" spans="4:7">
      <c r="D922" s="201"/>
      <c r="E922" s="220"/>
      <c r="F922" s="220"/>
      <c r="G922" s="220"/>
    </row>
    <row r="923" spans="4:7">
      <c r="D923" s="201"/>
      <c r="E923" s="220"/>
      <c r="F923" s="220"/>
      <c r="G923" s="220"/>
    </row>
    <row r="924" spans="4:7">
      <c r="D924" s="201"/>
      <c r="E924" s="220"/>
      <c r="F924" s="220"/>
      <c r="G924" s="220"/>
    </row>
    <row r="925" spans="4:7">
      <c r="D925" s="201"/>
      <c r="E925" s="220"/>
      <c r="F925" s="220"/>
      <c r="G925" s="220"/>
    </row>
    <row r="926" spans="4:7">
      <c r="D926" s="201"/>
      <c r="E926" s="220"/>
      <c r="F926" s="220"/>
      <c r="G926" s="220"/>
    </row>
    <row r="927" spans="4:7">
      <c r="D927" s="201"/>
      <c r="E927" s="220"/>
      <c r="F927" s="220"/>
      <c r="G927" s="220"/>
    </row>
    <row r="928" spans="4:7">
      <c r="D928" s="201"/>
      <c r="E928" s="220"/>
      <c r="F928" s="220"/>
      <c r="G928" s="220"/>
    </row>
    <row r="929" spans="4:7">
      <c r="D929" s="201"/>
      <c r="E929" s="220"/>
      <c r="F929" s="220"/>
      <c r="G929" s="220"/>
    </row>
    <row r="930" spans="4:7">
      <c r="D930" s="201"/>
      <c r="E930" s="220"/>
      <c r="F930" s="220"/>
      <c r="G930" s="220"/>
    </row>
    <row r="931" spans="4:7">
      <c r="D931" s="201"/>
      <c r="E931" s="220"/>
      <c r="F931" s="220"/>
      <c r="G931" s="220"/>
    </row>
    <row r="932" spans="4:7">
      <c r="D932" s="201"/>
      <c r="E932" s="220"/>
      <c r="F932" s="220"/>
      <c r="G932" s="220"/>
    </row>
    <row r="933" spans="4:7">
      <c r="D933" s="201"/>
      <c r="E933" s="220"/>
      <c r="F933" s="220"/>
      <c r="G933" s="220"/>
    </row>
    <row r="934" spans="4:7">
      <c r="D934" s="201"/>
      <c r="E934" s="220"/>
      <c r="F934" s="220"/>
      <c r="G934" s="220"/>
    </row>
    <row r="935" spans="4:7">
      <c r="D935" s="201"/>
      <c r="E935" s="220"/>
      <c r="F935" s="220"/>
      <c r="G935" s="220"/>
    </row>
    <row r="936" spans="4:7">
      <c r="D936" s="201"/>
      <c r="E936" s="220"/>
      <c r="F936" s="220"/>
      <c r="G936" s="220"/>
    </row>
    <row r="937" spans="4:7">
      <c r="D937" s="201"/>
      <c r="E937" s="220"/>
      <c r="F937" s="220"/>
      <c r="G937" s="220"/>
    </row>
    <row r="938" spans="4:7">
      <c r="D938" s="201"/>
      <c r="E938" s="220"/>
      <c r="F938" s="220"/>
      <c r="G938" s="220"/>
    </row>
    <row r="939" spans="4:7">
      <c r="D939" s="201"/>
      <c r="E939" s="220"/>
      <c r="F939" s="220"/>
      <c r="G939" s="220"/>
    </row>
    <row r="940" spans="4:7">
      <c r="D940" s="201"/>
      <c r="E940" s="220"/>
      <c r="F940" s="220"/>
      <c r="G940" s="220"/>
    </row>
    <row r="941" spans="4:7">
      <c r="D941" s="201"/>
      <c r="E941" s="220"/>
      <c r="F941" s="220"/>
      <c r="G941" s="220"/>
    </row>
    <row r="942" spans="4:7">
      <c r="D942" s="201"/>
      <c r="E942" s="220"/>
      <c r="F942" s="220"/>
      <c r="G942" s="220"/>
    </row>
    <row r="943" spans="4:7">
      <c r="D943" s="201"/>
      <c r="E943" s="220"/>
      <c r="F943" s="220"/>
      <c r="G943" s="220"/>
    </row>
    <row r="944" spans="4:7">
      <c r="D944" s="201"/>
      <c r="E944" s="220"/>
      <c r="F944" s="220"/>
      <c r="G944" s="220"/>
    </row>
    <row r="945" spans="4:7">
      <c r="D945" s="201"/>
      <c r="E945" s="220"/>
      <c r="F945" s="220"/>
      <c r="G945" s="220"/>
    </row>
    <row r="946" spans="4:7">
      <c r="D946" s="201"/>
      <c r="E946" s="220"/>
      <c r="F946" s="220"/>
      <c r="G946" s="220"/>
    </row>
    <row r="947" spans="4:7">
      <c r="D947" s="201"/>
      <c r="E947" s="220"/>
      <c r="F947" s="220"/>
      <c r="G947" s="220"/>
    </row>
    <row r="948" spans="4:7">
      <c r="D948" s="201"/>
      <c r="E948" s="220"/>
      <c r="F948" s="220"/>
      <c r="G948" s="220"/>
    </row>
  </sheetData>
  <autoFilter ref="A17:I92">
    <filterColumn colId="1" showButton="0"/>
    <filterColumn colId="2" showButton="0"/>
  </autoFilter>
  <customSheetViews>
    <customSheetView guid="{44B5F5DE-C96C-4269-969A-574D4EEEEEF5}" showPageBreaks="1" view="pageBreakPreview" showRuler="0" topLeftCell="A82">
      <selection activeCell="B94" sqref="B94:G94"/>
      <pageMargins left="0.74803149606299202" right="0.39370078740157499" top="0.74803149606299202" bottom="0.90551181102362199" header="0.511811023622047" footer="0.59055118110236204"/>
      <printOptions horizontalCentered="1"/>
      <pageSetup paperSize="9" firstPageNumber="73" fitToHeight="0"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topLeftCell="A311">
      <selection activeCell="G332" sqref="G332"/>
      <pageMargins left="0.74803149606299202" right="0.39370078740157499" top="0.74803149606299202" bottom="0.90551181102362199" header="0.511811023622047" footer="0.59055118110236204"/>
      <printOptions horizontalCentered="1"/>
      <pageSetup paperSize="9" firstPageNumber="73" fitToHeight="0" orientation="landscape" blackAndWhite="1" useFirstPageNumber="1" r:id="rId2"/>
      <headerFooter alignWithMargins="0">
        <oddHeader xml:space="preserve">&amp;C   </oddHeader>
        <oddFooter>&amp;C&amp;"Times New Roman,Bold"   Vol-I     -    &amp;P</oddFooter>
      </headerFooter>
    </customSheetView>
    <customSheetView guid="{63DB0950-E90F-4380-862C-985B5EB19119}" showPageBreaks="1" view="pageBreakPreview" showRuler="0" topLeftCell="A25">
      <selection activeCell="G332" sqref="G332"/>
      <pageMargins left="0.74803149606299202" right="0.39370078740157499" top="0.74803149606299202" bottom="0.90551181102362199" header="0.511811023622047" footer="0.59055118110236204"/>
      <printOptions horizontalCentered="1"/>
      <pageSetup paperSize="9" firstPageNumber="73" fitToHeight="0" orientation="landscape" blackAndWhite="1" useFirstPageNumber="1" r:id="rId3"/>
      <headerFooter alignWithMargins="0">
        <oddHeader xml:space="preserve">&amp;C   </oddHeader>
        <oddFooter>&amp;C&amp;"Times New Roman,Bold"   Vol-I     -    &amp;P</oddFooter>
      </headerFooter>
    </customSheetView>
    <customSheetView guid="{7CE36697-C418-4ED3-BCF0-EA686CB40E87}" scale="115" showPageBreaks="1" printArea="1" showAutoFilter="1" view="pageBreakPreview" showRuler="0" topLeftCell="A79">
      <selection activeCell="J87" sqref="J87"/>
      <pageMargins left="0.74803149606299202" right="0.74803149606299202" top="0.74803149606299202" bottom="4.13" header="0.35" footer="3"/>
      <printOptions horizontalCentered="1"/>
      <pageSetup paperSize="9" firstPageNumber="34" fitToHeight="0" orientation="portrait" blackAndWhite="1" useFirstPageNumber="1" r:id="rId4"/>
      <headerFooter alignWithMargins="0">
        <oddHeader xml:space="preserve">&amp;C   </oddHeader>
        <oddFooter>&amp;C&amp;"Times New Roman,Bold"&amp;P</oddFooter>
      </headerFooter>
      <autoFilter ref="B1:J1"/>
    </customSheetView>
  </customSheetViews>
  <mergeCells count="7">
    <mergeCell ref="B94:G94"/>
    <mergeCell ref="B17:D17"/>
    <mergeCell ref="A1:G1"/>
    <mergeCell ref="A2:G2"/>
    <mergeCell ref="A4:G4"/>
    <mergeCell ref="B5:G5"/>
    <mergeCell ref="B16:G16"/>
  </mergeCells>
  <phoneticPr fontId="25" type="noConversion"/>
  <printOptions horizontalCentered="1"/>
  <pageMargins left="0.74803149606299202" right="0.74803149606299202" top="0.74803149606299202" bottom="4.13" header="0.35" footer="3"/>
  <pageSetup paperSize="9" firstPageNumber="34" fitToHeight="0" orientation="portrait" blackAndWhite="1" useFirstPageNumber="1" r:id="rId5"/>
  <headerFooter alignWithMargins="0">
    <oddHeader xml:space="preserve">&amp;C   </oddHeader>
    <oddFooter>&amp;C&amp;"Times New Roman,Bold"&amp;P</oddFooter>
  </headerFooter>
  <legacyDrawing r:id="rId6"/>
</worksheet>
</file>

<file path=xl/worksheets/sheet14.xml><?xml version="1.0" encoding="utf-8"?>
<worksheet xmlns="http://schemas.openxmlformats.org/spreadsheetml/2006/main" xmlns:r="http://schemas.openxmlformats.org/officeDocument/2006/relationships">
  <sheetPr syncVertical="1" syncRef="A88" transitionEvaluation="1" codeName="Sheet7"/>
  <dimension ref="A1:H219"/>
  <sheetViews>
    <sheetView view="pageBreakPreview" topLeftCell="A88" zoomScale="115" zoomScaleNormal="160" zoomScaleSheetLayoutView="100" workbookViewId="0">
      <selection activeCell="A97" sqref="A97:I103"/>
    </sheetView>
  </sheetViews>
  <sheetFormatPr defaultColWidth="12.42578125" defaultRowHeight="12.75"/>
  <cols>
    <col min="1" max="1" width="6.42578125" style="533" customWidth="1"/>
    <col min="2" max="2" width="8.140625" style="534" customWidth="1"/>
    <col min="3" max="3" width="34.5703125" style="528" customWidth="1"/>
    <col min="4" max="4" width="7.140625" style="536" customWidth="1"/>
    <col min="5" max="5" width="8.140625" style="536" customWidth="1"/>
    <col min="6" max="6" width="10.42578125" style="528" customWidth="1"/>
    <col min="7" max="7" width="8.5703125" style="528" customWidth="1"/>
    <col min="8" max="8" width="4.140625" style="528" customWidth="1"/>
    <col min="9" max="16384" width="12.42578125" style="528"/>
  </cols>
  <sheetData>
    <row r="1" spans="1:7">
      <c r="A1" s="2452" t="s">
        <v>90</v>
      </c>
      <c r="B1" s="2452"/>
      <c r="C1" s="2452"/>
      <c r="D1" s="2452"/>
      <c r="E1" s="2452"/>
      <c r="F1" s="2452"/>
      <c r="G1" s="2452"/>
    </row>
    <row r="2" spans="1:7">
      <c r="A2" s="2453" t="s">
        <v>91</v>
      </c>
      <c r="B2" s="2453"/>
      <c r="C2" s="2453"/>
      <c r="D2" s="2453"/>
      <c r="E2" s="2453"/>
      <c r="F2" s="2453"/>
      <c r="G2" s="2453"/>
    </row>
    <row r="3" spans="1:7">
      <c r="A3" s="530"/>
      <c r="B3" s="531"/>
      <c r="C3" s="529"/>
      <c r="D3" s="532"/>
      <c r="E3" s="532"/>
      <c r="F3" s="529"/>
      <c r="G3" s="529"/>
    </row>
    <row r="4" spans="1:7" s="927" customFormat="1">
      <c r="A4" s="2427" t="s">
        <v>176</v>
      </c>
      <c r="B4" s="2427"/>
      <c r="C4" s="2427"/>
      <c r="D4" s="2427"/>
      <c r="E4" s="2427"/>
      <c r="F4" s="2427"/>
      <c r="G4" s="2427"/>
    </row>
    <row r="5" spans="1:7" s="927" customFormat="1" ht="13.5">
      <c r="A5" s="1401"/>
      <c r="B5" s="2428"/>
      <c r="C5" s="2428"/>
      <c r="D5" s="2428"/>
      <c r="E5" s="2428"/>
      <c r="F5" s="2428"/>
      <c r="G5" s="2428"/>
    </row>
    <row r="6" spans="1:7" s="927" customFormat="1">
      <c r="A6" s="1401"/>
      <c r="D6" s="1844"/>
      <c r="E6" s="1845" t="s">
        <v>1217</v>
      </c>
      <c r="F6" s="1845" t="s">
        <v>1218</v>
      </c>
      <c r="G6" s="1845" t="s">
        <v>1043</v>
      </c>
    </row>
    <row r="7" spans="1:7" s="927" customFormat="1">
      <c r="A7" s="1401"/>
      <c r="B7" s="1847" t="s">
        <v>1219</v>
      </c>
      <c r="C7" s="927" t="s">
        <v>1220</v>
      </c>
      <c r="D7" s="1848" t="s">
        <v>518</v>
      </c>
      <c r="E7" s="935">
        <v>168982</v>
      </c>
      <c r="F7" s="935">
        <v>23050</v>
      </c>
      <c r="G7" s="935">
        <f>SUM(E7:F7)</f>
        <v>192032</v>
      </c>
    </row>
    <row r="8" spans="1:7" s="927" customFormat="1">
      <c r="A8" s="1401"/>
      <c r="B8" s="1847" t="s">
        <v>1221</v>
      </c>
      <c r="C8" s="1850" t="s">
        <v>1222</v>
      </c>
      <c r="D8" s="1851"/>
      <c r="E8" s="936"/>
      <c r="F8" s="936"/>
      <c r="G8" s="936"/>
    </row>
    <row r="9" spans="1:7" s="927" customFormat="1">
      <c r="A9" s="1401"/>
      <c r="B9" s="1847"/>
      <c r="C9" s="1850" t="s">
        <v>985</v>
      </c>
      <c r="D9" s="1851" t="s">
        <v>518</v>
      </c>
      <c r="E9" s="936">
        <f>SUM(G81)</f>
        <v>29259</v>
      </c>
      <c r="F9" s="1853">
        <f>SUM(G91)</f>
        <v>1250</v>
      </c>
      <c r="G9" s="936">
        <f>SUM(E9:F9)</f>
        <v>30509</v>
      </c>
    </row>
    <row r="10" spans="1:7" s="927" customFormat="1">
      <c r="A10" s="1401"/>
      <c r="B10" s="1854" t="s">
        <v>517</v>
      </c>
      <c r="C10" s="927" t="s">
        <v>619</v>
      </c>
      <c r="D10" s="1855" t="s">
        <v>518</v>
      </c>
      <c r="E10" s="1856">
        <f>SUM(E7:E9)</f>
        <v>198241</v>
      </c>
      <c r="F10" s="1856">
        <f>SUM(F7:F9)</f>
        <v>24300</v>
      </c>
      <c r="G10" s="1856">
        <f>SUM(E10:F10)</f>
        <v>222541</v>
      </c>
    </row>
    <row r="11" spans="1:7" s="927" customFormat="1">
      <c r="A11" s="1401"/>
      <c r="B11" s="1847"/>
      <c r="D11" s="934"/>
      <c r="E11" s="934"/>
      <c r="F11" s="1848"/>
      <c r="G11" s="934"/>
    </row>
    <row r="12" spans="1:7" s="927" customFormat="1">
      <c r="A12" s="1401"/>
      <c r="B12" s="1847" t="s">
        <v>620</v>
      </c>
      <c r="C12" s="927" t="s">
        <v>621</v>
      </c>
      <c r="F12" s="1859"/>
    </row>
    <row r="13" spans="1:7" s="927" customFormat="1" ht="13.5" thickBot="1">
      <c r="A13" s="1861"/>
      <c r="B13" s="2425" t="s">
        <v>622</v>
      </c>
      <c r="C13" s="2425"/>
      <c r="D13" s="2425"/>
      <c r="E13" s="2425"/>
      <c r="F13" s="2425"/>
      <c r="G13" s="2425"/>
    </row>
    <row r="14" spans="1:7" s="927" customFormat="1" ht="14.25" thickTop="1" thickBot="1">
      <c r="A14" s="1861"/>
      <c r="B14" s="2433" t="s">
        <v>623</v>
      </c>
      <c r="C14" s="2433"/>
      <c r="D14" s="2433"/>
      <c r="E14" s="1782" t="s">
        <v>519</v>
      </c>
      <c r="F14" s="1782" t="s">
        <v>624</v>
      </c>
      <c r="G14" s="1865" t="s">
        <v>1043</v>
      </c>
    </row>
    <row r="15" spans="1:7" s="540" customFormat="1" ht="14.1" customHeight="1" thickTop="1">
      <c r="A15" s="541"/>
      <c r="B15" s="542"/>
      <c r="C15" s="539"/>
      <c r="D15" s="543"/>
      <c r="E15" s="543"/>
      <c r="F15" s="543"/>
      <c r="G15" s="543"/>
    </row>
    <row r="16" spans="1:7">
      <c r="A16" s="560"/>
      <c r="B16" s="571"/>
      <c r="C16" s="2028" t="s">
        <v>522</v>
      </c>
      <c r="D16" s="544"/>
      <c r="E16" s="544"/>
      <c r="F16" s="544"/>
      <c r="G16" s="544"/>
    </row>
    <row r="17" spans="1:8" ht="10.5" customHeight="1">
      <c r="A17" s="560"/>
      <c r="B17" s="571"/>
      <c r="C17" s="2028"/>
      <c r="D17" s="544"/>
      <c r="E17" s="544"/>
      <c r="F17" s="544"/>
      <c r="G17" s="544"/>
    </row>
    <row r="18" spans="1:8">
      <c r="A18" s="560" t="s">
        <v>523</v>
      </c>
      <c r="B18" s="575">
        <v>2408</v>
      </c>
      <c r="C18" s="568" t="s">
        <v>514</v>
      </c>
      <c r="D18" s="2027"/>
      <c r="E18" s="2027"/>
      <c r="F18" s="2027"/>
      <c r="G18" s="2027"/>
    </row>
    <row r="19" spans="1:8">
      <c r="B19" s="551">
        <v>1</v>
      </c>
      <c r="C19" s="552" t="s">
        <v>1688</v>
      </c>
      <c r="F19" s="536"/>
      <c r="G19" s="536"/>
    </row>
    <row r="20" spans="1:8">
      <c r="B20" s="553">
        <v>1.0009999999999999</v>
      </c>
      <c r="C20" s="554" t="s">
        <v>524</v>
      </c>
      <c r="F20" s="536"/>
      <c r="G20" s="536"/>
    </row>
    <row r="21" spans="1:8">
      <c r="B21" s="555">
        <v>0.44</v>
      </c>
      <c r="C21" s="552" t="s">
        <v>526</v>
      </c>
      <c r="D21" s="556"/>
      <c r="E21" s="556"/>
      <c r="F21" s="556"/>
      <c r="G21" s="556"/>
    </row>
    <row r="22" spans="1:8">
      <c r="B22" s="557" t="s">
        <v>1432</v>
      </c>
      <c r="C22" s="552" t="s">
        <v>528</v>
      </c>
      <c r="D22" s="299"/>
      <c r="E22" s="78">
        <v>386</v>
      </c>
      <c r="F22" s="1770">
        <v>0</v>
      </c>
      <c r="G22" s="558">
        <f>F22+E22</f>
        <v>386</v>
      </c>
      <c r="H22" s="528" t="s">
        <v>697</v>
      </c>
    </row>
    <row r="23" spans="1:8">
      <c r="B23" s="557" t="s">
        <v>1433</v>
      </c>
      <c r="C23" s="552" t="s">
        <v>530</v>
      </c>
      <c r="D23" s="299"/>
      <c r="E23" s="25">
        <v>60</v>
      </c>
      <c r="F23" s="1770">
        <v>0</v>
      </c>
      <c r="G23" s="558">
        <f>F23+E23</f>
        <v>60</v>
      </c>
      <c r="H23" s="528" t="s">
        <v>697</v>
      </c>
    </row>
    <row r="24" spans="1:8">
      <c r="B24" s="557" t="s">
        <v>1434</v>
      </c>
      <c r="C24" s="559" t="s">
        <v>532</v>
      </c>
      <c r="D24" s="299"/>
      <c r="E24" s="78">
        <v>400</v>
      </c>
      <c r="F24" s="1770">
        <v>0</v>
      </c>
      <c r="G24" s="558">
        <f>F24+E24</f>
        <v>400</v>
      </c>
      <c r="H24" s="528" t="s">
        <v>697</v>
      </c>
    </row>
    <row r="25" spans="1:8" ht="30.75" customHeight="1">
      <c r="A25" s="534"/>
      <c r="B25" s="534" t="s">
        <v>1994</v>
      </c>
      <c r="C25" s="541" t="s">
        <v>926</v>
      </c>
      <c r="D25" s="299"/>
      <c r="E25" s="276">
        <v>10000</v>
      </c>
      <c r="F25" s="1770">
        <v>0</v>
      </c>
      <c r="G25" s="78">
        <f>E25</f>
        <v>10000</v>
      </c>
      <c r="H25" s="528" t="s">
        <v>2091</v>
      </c>
    </row>
    <row r="26" spans="1:8">
      <c r="A26" s="533" t="s">
        <v>517</v>
      </c>
      <c r="B26" s="555">
        <v>0.44</v>
      </c>
      <c r="C26" s="552" t="s">
        <v>526</v>
      </c>
      <c r="D26" s="25"/>
      <c r="E26" s="32">
        <f>SUM(E22:E25)</f>
        <v>10846</v>
      </c>
      <c r="F26" s="1718">
        <f>SUM(F22:F25)</f>
        <v>0</v>
      </c>
      <c r="G26" s="32">
        <f>SUM(G22:G25)</f>
        <v>10846</v>
      </c>
    </row>
    <row r="27" spans="1:8" ht="9.9499999999999993" customHeight="1">
      <c r="B27" s="555"/>
      <c r="C27" s="552"/>
      <c r="D27" s="544"/>
      <c r="E27" s="544"/>
      <c r="F27" s="544"/>
      <c r="G27" s="544"/>
    </row>
    <row r="28" spans="1:8">
      <c r="B28" s="555">
        <v>0.45</v>
      </c>
      <c r="C28" s="552" t="s">
        <v>537</v>
      </c>
      <c r="D28" s="544"/>
      <c r="E28" s="544"/>
      <c r="F28" s="544"/>
      <c r="G28" s="544"/>
    </row>
    <row r="29" spans="1:8">
      <c r="B29" s="557" t="s">
        <v>1435</v>
      </c>
      <c r="C29" s="559" t="s">
        <v>528</v>
      </c>
      <c r="D29" s="25"/>
      <c r="E29" s="25">
        <v>173</v>
      </c>
      <c r="F29" s="2041">
        <v>0</v>
      </c>
      <c r="G29" s="545">
        <f>F29+E29</f>
        <v>173</v>
      </c>
    </row>
    <row r="30" spans="1:8">
      <c r="B30" s="557" t="s">
        <v>1436</v>
      </c>
      <c r="C30" s="552" t="s">
        <v>530</v>
      </c>
      <c r="D30" s="25"/>
      <c r="E30" s="25">
        <v>130</v>
      </c>
      <c r="F30" s="2041">
        <v>0</v>
      </c>
      <c r="G30" s="545">
        <f>F30+E30</f>
        <v>130</v>
      </c>
      <c r="H30" s="1786"/>
    </row>
    <row r="31" spans="1:8">
      <c r="B31" s="557" t="s">
        <v>1437</v>
      </c>
      <c r="C31" s="552" t="s">
        <v>532</v>
      </c>
      <c r="D31" s="25"/>
      <c r="E31" s="25">
        <v>235</v>
      </c>
      <c r="F31" s="2041">
        <v>0</v>
      </c>
      <c r="G31" s="545">
        <f>F31+E31</f>
        <v>235</v>
      </c>
      <c r="H31" s="1786"/>
    </row>
    <row r="32" spans="1:8">
      <c r="A32" s="560" t="s">
        <v>517</v>
      </c>
      <c r="B32" s="561">
        <v>0.45</v>
      </c>
      <c r="C32" s="552" t="s">
        <v>537</v>
      </c>
      <c r="D32" s="25"/>
      <c r="E32" s="32">
        <f>SUM(E29:E31)</f>
        <v>538</v>
      </c>
      <c r="F32" s="1718">
        <f>SUM(F30:F31)</f>
        <v>0</v>
      </c>
      <c r="G32" s="32">
        <f>SUM(G30:G31)</f>
        <v>365</v>
      </c>
      <c r="H32" s="528" t="s">
        <v>697</v>
      </c>
    </row>
    <row r="33" spans="1:8" ht="9.9499999999999993" customHeight="1">
      <c r="A33" s="560"/>
      <c r="B33" s="561"/>
      <c r="C33" s="559"/>
      <c r="D33" s="544"/>
      <c r="E33" s="544"/>
      <c r="F33" s="544"/>
      <c r="G33" s="544"/>
    </row>
    <row r="34" spans="1:8">
      <c r="B34" s="555">
        <v>0.46</v>
      </c>
      <c r="C34" s="552" t="s">
        <v>542</v>
      </c>
      <c r="D34" s="2038"/>
      <c r="E34" s="535"/>
      <c r="F34" s="556"/>
      <c r="G34" s="535"/>
    </row>
    <row r="35" spans="1:8">
      <c r="B35" s="557" t="s">
        <v>1438</v>
      </c>
      <c r="C35" s="559" t="s">
        <v>528</v>
      </c>
      <c r="D35" s="299"/>
      <c r="E35" s="276">
        <v>190</v>
      </c>
      <c r="F35" s="2026">
        <v>271</v>
      </c>
      <c r="G35" s="558">
        <f>F35+E35</f>
        <v>461</v>
      </c>
    </row>
    <row r="36" spans="1:8">
      <c r="B36" s="557" t="s">
        <v>1439</v>
      </c>
      <c r="C36" s="552" t="s">
        <v>530</v>
      </c>
      <c r="D36" s="299"/>
      <c r="E36" s="299">
        <v>130</v>
      </c>
      <c r="F36" s="2041">
        <v>0</v>
      </c>
      <c r="G36" s="558">
        <f>F36+E36</f>
        <v>130</v>
      </c>
      <c r="H36" s="1786"/>
    </row>
    <row r="37" spans="1:8">
      <c r="B37" s="557" t="s">
        <v>0</v>
      </c>
      <c r="C37" s="552" t="s">
        <v>532</v>
      </c>
      <c r="D37" s="299"/>
      <c r="E37" s="276">
        <v>235</v>
      </c>
      <c r="F37" s="2041">
        <v>0</v>
      </c>
      <c r="G37" s="558">
        <f>F37+E37</f>
        <v>235</v>
      </c>
      <c r="H37" s="1786"/>
    </row>
    <row r="38" spans="1:8">
      <c r="A38" s="563" t="s">
        <v>517</v>
      </c>
      <c r="B38" s="2029">
        <v>0.46</v>
      </c>
      <c r="C38" s="564" t="s">
        <v>542</v>
      </c>
      <c r="D38" s="34"/>
      <c r="E38" s="32">
        <f>SUM(E35:E37)</f>
        <v>555</v>
      </c>
      <c r="F38" s="32">
        <f>SUM(F35:F37)</f>
        <v>271</v>
      </c>
      <c r="G38" s="32">
        <f>SUM(G35:G37)</f>
        <v>826</v>
      </c>
      <c r="H38" s="528" t="s">
        <v>697</v>
      </c>
    </row>
    <row r="39" spans="1:8">
      <c r="A39" s="550"/>
      <c r="B39" s="2030">
        <v>0.47</v>
      </c>
      <c r="C39" s="565" t="s">
        <v>546</v>
      </c>
      <c r="D39" s="2031"/>
      <c r="E39" s="2031"/>
      <c r="F39" s="2031"/>
      <c r="G39" s="2031"/>
    </row>
    <row r="40" spans="1:8">
      <c r="B40" s="557" t="s">
        <v>1</v>
      </c>
      <c r="C40" s="559" t="s">
        <v>528</v>
      </c>
      <c r="D40" s="25"/>
      <c r="E40" s="25">
        <v>68</v>
      </c>
      <c r="F40" s="1716">
        <v>0</v>
      </c>
      <c r="G40" s="545">
        <f>F40+E40</f>
        <v>68</v>
      </c>
    </row>
    <row r="41" spans="1:8">
      <c r="B41" s="557" t="s">
        <v>2</v>
      </c>
      <c r="C41" s="552" t="s">
        <v>530</v>
      </c>
      <c r="D41" s="25"/>
      <c r="E41" s="25">
        <v>49</v>
      </c>
      <c r="F41" s="1716">
        <v>0</v>
      </c>
      <c r="G41" s="545">
        <f>F41+E41</f>
        <v>49</v>
      </c>
    </row>
    <row r="42" spans="1:8">
      <c r="B42" s="557" t="s">
        <v>3</v>
      </c>
      <c r="C42" s="552" t="s">
        <v>532</v>
      </c>
      <c r="D42" s="25"/>
      <c r="E42" s="25">
        <v>160</v>
      </c>
      <c r="F42" s="1716">
        <v>0</v>
      </c>
      <c r="G42" s="545">
        <f>F42+E42</f>
        <v>160</v>
      </c>
      <c r="H42" s="1786"/>
    </row>
    <row r="43" spans="1:8">
      <c r="A43" s="560" t="s">
        <v>517</v>
      </c>
      <c r="B43" s="561">
        <v>0.47</v>
      </c>
      <c r="C43" s="552" t="s">
        <v>546</v>
      </c>
      <c r="D43" s="25"/>
      <c r="E43" s="32">
        <f>SUM(E40:E42)</f>
        <v>277</v>
      </c>
      <c r="F43" s="1718">
        <f>SUM(F41:F42)</f>
        <v>0</v>
      </c>
      <c r="G43" s="32">
        <f>SUM(G41:G42)</f>
        <v>209</v>
      </c>
      <c r="H43" s="528" t="s">
        <v>697</v>
      </c>
    </row>
    <row r="44" spans="1:8" ht="15" customHeight="1">
      <c r="A44" s="560"/>
      <c r="B44" s="561"/>
      <c r="C44" s="559"/>
      <c r="D44" s="544"/>
      <c r="E44" s="544"/>
      <c r="F44" s="544"/>
      <c r="G44" s="544"/>
    </row>
    <row r="45" spans="1:8">
      <c r="B45" s="561">
        <v>0.48</v>
      </c>
      <c r="C45" s="559" t="s">
        <v>550</v>
      </c>
      <c r="D45" s="2038"/>
      <c r="E45" s="535"/>
      <c r="F45" s="556"/>
      <c r="G45" s="535"/>
    </row>
    <row r="46" spans="1:8">
      <c r="A46" s="560"/>
      <c r="B46" s="562" t="s">
        <v>4</v>
      </c>
      <c r="C46" s="559" t="s">
        <v>528</v>
      </c>
      <c r="D46" s="299"/>
      <c r="E46" s="299">
        <v>300</v>
      </c>
      <c r="F46" s="1840">
        <v>0</v>
      </c>
      <c r="G46" s="545">
        <f>F46+E46</f>
        <v>300</v>
      </c>
    </row>
    <row r="47" spans="1:8">
      <c r="A47" s="560"/>
      <c r="B47" s="562" t="s">
        <v>5</v>
      </c>
      <c r="C47" s="559" t="s">
        <v>530</v>
      </c>
      <c r="D47" s="299"/>
      <c r="E47" s="299">
        <v>50</v>
      </c>
      <c r="F47" s="1840">
        <v>0</v>
      </c>
      <c r="G47" s="545">
        <f>F47+E47</f>
        <v>50</v>
      </c>
    </row>
    <row r="48" spans="1:8">
      <c r="A48" s="560"/>
      <c r="B48" s="562" t="s">
        <v>6</v>
      </c>
      <c r="C48" s="559" t="s">
        <v>532</v>
      </c>
      <c r="D48" s="299"/>
      <c r="E48" s="299">
        <v>235</v>
      </c>
      <c r="F48" s="1840">
        <v>0</v>
      </c>
      <c r="G48" s="545">
        <f>F48+E48</f>
        <v>235</v>
      </c>
      <c r="H48" s="1786"/>
    </row>
    <row r="49" spans="1:8">
      <c r="A49" s="560" t="s">
        <v>517</v>
      </c>
      <c r="B49" s="561">
        <v>0.48</v>
      </c>
      <c r="C49" s="559" t="s">
        <v>550</v>
      </c>
      <c r="D49" s="25"/>
      <c r="E49" s="32">
        <f>SUM(E46:E48)</f>
        <v>585</v>
      </c>
      <c r="F49" s="1718">
        <f>SUM(F47:F48)</f>
        <v>0</v>
      </c>
      <c r="G49" s="32">
        <f>SUM(G47:G48)</f>
        <v>285</v>
      </c>
      <c r="H49" s="528" t="s">
        <v>697</v>
      </c>
    </row>
    <row r="50" spans="1:8">
      <c r="A50" s="560" t="s">
        <v>517</v>
      </c>
      <c r="B50" s="567">
        <v>1.0009999999999999</v>
      </c>
      <c r="C50" s="568" t="s">
        <v>524</v>
      </c>
      <c r="D50" s="25"/>
      <c r="E50" s="32">
        <f>E26+E32+E38+E43+E49</f>
        <v>12801</v>
      </c>
      <c r="F50" s="32">
        <f>F26+F32+F38+F43+F49</f>
        <v>271</v>
      </c>
      <c r="G50" s="32">
        <f>G26+G32+G38+G43+G49</f>
        <v>12531</v>
      </c>
    </row>
    <row r="51" spans="1:8" ht="15" customHeight="1">
      <c r="B51" s="569"/>
      <c r="C51" s="554"/>
      <c r="D51" s="544"/>
      <c r="E51" s="544"/>
      <c r="F51" s="544"/>
      <c r="G51" s="544"/>
    </row>
    <row r="52" spans="1:8">
      <c r="B52" s="553">
        <v>1.0029999999999999</v>
      </c>
      <c r="C52" s="554" t="s">
        <v>1689</v>
      </c>
      <c r="D52" s="544"/>
      <c r="E52" s="544"/>
      <c r="F52" s="544"/>
      <c r="G52" s="544"/>
    </row>
    <row r="53" spans="1:8" ht="25.5">
      <c r="B53" s="573" t="s">
        <v>270</v>
      </c>
      <c r="C53" s="552" t="s">
        <v>2121</v>
      </c>
      <c r="D53" s="544"/>
      <c r="E53" s="544">
        <v>45</v>
      </c>
      <c r="F53" s="1716">
        <v>0</v>
      </c>
      <c r="G53" s="544">
        <f>F53+E53</f>
        <v>45</v>
      </c>
      <c r="H53" s="528" t="s">
        <v>1509</v>
      </c>
    </row>
    <row r="54" spans="1:8">
      <c r="A54" s="533" t="s">
        <v>517</v>
      </c>
      <c r="B54" s="553">
        <v>1.0029999999999999</v>
      </c>
      <c r="C54" s="554" t="s">
        <v>1689</v>
      </c>
      <c r="D54" s="299"/>
      <c r="E54" s="260">
        <f>E53</f>
        <v>45</v>
      </c>
      <c r="F54" s="1771">
        <f>F53</f>
        <v>0</v>
      </c>
      <c r="G54" s="260">
        <f>G53</f>
        <v>45</v>
      </c>
    </row>
    <row r="55" spans="1:8" ht="15" customHeight="1">
      <c r="B55" s="557"/>
      <c r="C55" s="552"/>
      <c r="D55" s="2038"/>
      <c r="E55" s="544"/>
      <c r="F55" s="544"/>
      <c r="G55" s="544"/>
    </row>
    <row r="56" spans="1:8">
      <c r="B56" s="553">
        <v>1.101</v>
      </c>
      <c r="C56" s="554" t="s">
        <v>66</v>
      </c>
      <c r="D56" s="2038"/>
      <c r="E56" s="556"/>
      <c r="F56" s="556"/>
      <c r="G56" s="556"/>
    </row>
    <row r="57" spans="1:8">
      <c r="B57" s="534">
        <v>60</v>
      </c>
      <c r="C57" s="552" t="s">
        <v>67</v>
      </c>
      <c r="D57" s="2038"/>
      <c r="E57" s="556"/>
      <c r="F57" s="556"/>
      <c r="G57" s="556"/>
    </row>
    <row r="58" spans="1:8">
      <c r="A58" s="560"/>
      <c r="B58" s="562" t="s">
        <v>557</v>
      </c>
      <c r="C58" s="559" t="s">
        <v>528</v>
      </c>
      <c r="D58" s="299"/>
      <c r="E58" s="25">
        <v>909</v>
      </c>
      <c r="F58" s="2042">
        <v>0</v>
      </c>
      <c r="G58" s="25">
        <f>F58+E58</f>
        <v>909</v>
      </c>
    </row>
    <row r="59" spans="1:8">
      <c r="A59" s="560"/>
      <c r="B59" s="562" t="s">
        <v>558</v>
      </c>
      <c r="C59" s="559" t="s">
        <v>530</v>
      </c>
      <c r="D59" s="299"/>
      <c r="E59" s="25">
        <v>205</v>
      </c>
      <c r="F59" s="1792">
        <v>0</v>
      </c>
      <c r="G59" s="25">
        <f>F59+E59</f>
        <v>205</v>
      </c>
    </row>
    <row r="60" spans="1:8">
      <c r="A60" s="560"/>
      <c r="B60" s="562" t="s">
        <v>559</v>
      </c>
      <c r="C60" s="559" t="s">
        <v>532</v>
      </c>
      <c r="D60" s="299"/>
      <c r="E60" s="25">
        <v>988</v>
      </c>
      <c r="F60" s="1792">
        <v>0</v>
      </c>
      <c r="G60" s="25">
        <f>F60+E60</f>
        <v>988</v>
      </c>
      <c r="H60" s="1786"/>
    </row>
    <row r="61" spans="1:8">
      <c r="A61" s="560"/>
      <c r="B61" s="562" t="s">
        <v>835</v>
      </c>
      <c r="C61" s="559" t="s">
        <v>536</v>
      </c>
      <c r="D61" s="299"/>
      <c r="E61" s="25">
        <v>2200</v>
      </c>
      <c r="F61" s="1792">
        <v>0</v>
      </c>
      <c r="G61" s="25">
        <f>F61+E61</f>
        <v>2200</v>
      </c>
    </row>
    <row r="62" spans="1:8">
      <c r="A62" s="560" t="s">
        <v>517</v>
      </c>
      <c r="B62" s="571">
        <v>60</v>
      </c>
      <c r="C62" s="559" t="s">
        <v>68</v>
      </c>
      <c r="D62" s="25"/>
      <c r="E62" s="32">
        <f>SUM(E58:E61)</f>
        <v>4302</v>
      </c>
      <c r="F62" s="1796">
        <f>SUM(F58:F61)</f>
        <v>0</v>
      </c>
      <c r="G62" s="32">
        <f>SUM(G58:G61)</f>
        <v>4302</v>
      </c>
      <c r="H62" s="528" t="s">
        <v>697</v>
      </c>
    </row>
    <row r="63" spans="1:8">
      <c r="A63" s="533" t="s">
        <v>517</v>
      </c>
      <c r="B63" s="553">
        <v>1.101</v>
      </c>
      <c r="C63" s="554" t="s">
        <v>69</v>
      </c>
      <c r="D63" s="25"/>
      <c r="E63" s="32">
        <f>E62</f>
        <v>4302</v>
      </c>
      <c r="F63" s="1718">
        <f>F62</f>
        <v>0</v>
      </c>
      <c r="G63" s="32">
        <f>G62</f>
        <v>4302</v>
      </c>
    </row>
    <row r="64" spans="1:8" ht="15" customHeight="1">
      <c r="B64" s="553"/>
      <c r="C64" s="554"/>
      <c r="D64" s="544"/>
      <c r="E64" s="544"/>
      <c r="F64" s="544"/>
      <c r="G64" s="544"/>
    </row>
    <row r="65" spans="1:8">
      <c r="B65" s="553">
        <v>1.1020000000000001</v>
      </c>
      <c r="C65" s="554" t="s">
        <v>326</v>
      </c>
      <c r="D65" s="544"/>
      <c r="E65" s="544"/>
      <c r="F65" s="544"/>
      <c r="G65" s="544"/>
    </row>
    <row r="66" spans="1:8">
      <c r="B66" s="534">
        <v>62</v>
      </c>
      <c r="C66" s="572" t="s">
        <v>70</v>
      </c>
      <c r="D66" s="544"/>
      <c r="E66" s="544"/>
      <c r="F66" s="544"/>
      <c r="G66" s="544"/>
    </row>
    <row r="67" spans="1:8">
      <c r="B67" s="573" t="s">
        <v>670</v>
      </c>
      <c r="C67" s="552" t="s">
        <v>1753</v>
      </c>
      <c r="D67" s="25"/>
      <c r="E67" s="1721">
        <v>0</v>
      </c>
      <c r="F67" s="78">
        <v>11605</v>
      </c>
      <c r="G67" s="558">
        <f>F67+E67</f>
        <v>11605</v>
      </c>
      <c r="H67" s="528" t="s">
        <v>1501</v>
      </c>
    </row>
    <row r="68" spans="1:8">
      <c r="A68" s="560" t="s">
        <v>517</v>
      </c>
      <c r="B68" s="534">
        <v>62</v>
      </c>
      <c r="C68" s="572" t="s">
        <v>70</v>
      </c>
      <c r="D68" s="25"/>
      <c r="E68" s="1718">
        <f>E67</f>
        <v>0</v>
      </c>
      <c r="F68" s="32">
        <f>F67</f>
        <v>11605</v>
      </c>
      <c r="G68" s="546">
        <f>F68+E68</f>
        <v>11605</v>
      </c>
    </row>
    <row r="69" spans="1:8">
      <c r="A69" s="560" t="s">
        <v>517</v>
      </c>
      <c r="B69" s="553">
        <v>1.1020000000000001</v>
      </c>
      <c r="C69" s="554" t="s">
        <v>326</v>
      </c>
      <c r="D69" s="25"/>
      <c r="E69" s="1718">
        <f>E68</f>
        <v>0</v>
      </c>
      <c r="F69" s="32">
        <f>F68</f>
        <v>11605</v>
      </c>
      <c r="G69" s="546">
        <f>F69+E69</f>
        <v>11605</v>
      </c>
    </row>
    <row r="70" spans="1:8">
      <c r="A70" s="560" t="s">
        <v>517</v>
      </c>
      <c r="B70" s="574">
        <v>1</v>
      </c>
      <c r="C70" s="559" t="s">
        <v>1688</v>
      </c>
      <c r="D70" s="25"/>
      <c r="E70" s="32">
        <f>E50+E54+E63+E69</f>
        <v>17148</v>
      </c>
      <c r="F70" s="32">
        <f>F50+F54+F63+F69</f>
        <v>11876</v>
      </c>
      <c r="G70" s="32">
        <f>F70+E70</f>
        <v>29024</v>
      </c>
    </row>
    <row r="71" spans="1:8">
      <c r="A71" s="564" t="s">
        <v>517</v>
      </c>
      <c r="B71" s="2032">
        <v>2408</v>
      </c>
      <c r="C71" s="2033" t="s">
        <v>514</v>
      </c>
      <c r="D71" s="34"/>
      <c r="E71" s="32">
        <f>E70</f>
        <v>17148</v>
      </c>
      <c r="F71" s="32">
        <f>F70</f>
        <v>11876</v>
      </c>
      <c r="G71" s="32">
        <f>F71+E71</f>
        <v>29024</v>
      </c>
    </row>
    <row r="72" spans="1:8">
      <c r="A72" s="559"/>
      <c r="B72" s="575"/>
      <c r="C72" s="568"/>
      <c r="D72" s="25"/>
      <c r="E72" s="25"/>
      <c r="F72" s="25"/>
      <c r="G72" s="25"/>
    </row>
    <row r="73" spans="1:8" ht="15" customHeight="1">
      <c r="A73" s="559"/>
      <c r="B73" s="575"/>
      <c r="C73" s="568"/>
      <c r="D73" s="25"/>
      <c r="E73" s="25"/>
      <c r="F73" s="25"/>
      <c r="G73" s="25"/>
    </row>
    <row r="74" spans="1:8" ht="13.35" customHeight="1">
      <c r="A74" s="560" t="s">
        <v>523</v>
      </c>
      <c r="B74" s="2043">
        <v>3475</v>
      </c>
      <c r="C74" s="2035" t="s">
        <v>93</v>
      </c>
      <c r="D74" s="2036"/>
      <c r="E74" s="2036"/>
      <c r="F74" s="2036"/>
      <c r="G74" s="2036"/>
    </row>
    <row r="75" spans="1:8" ht="13.35" customHeight="1">
      <c r="A75" s="560"/>
      <c r="B75" s="2034">
        <v>0.106</v>
      </c>
      <c r="C75" s="2035" t="s">
        <v>71</v>
      </c>
      <c r="D75" s="2036"/>
      <c r="E75" s="2036"/>
      <c r="F75" s="2036"/>
      <c r="G75" s="2036"/>
    </row>
    <row r="76" spans="1:8" ht="13.35" customHeight="1">
      <c r="A76" s="560"/>
      <c r="B76" s="2037">
        <v>60</v>
      </c>
      <c r="C76" s="580" t="s">
        <v>556</v>
      </c>
      <c r="D76" s="2036"/>
      <c r="E76" s="2036"/>
      <c r="F76" s="2036"/>
      <c r="G76" s="2036"/>
    </row>
    <row r="77" spans="1:8" ht="13.35" customHeight="1">
      <c r="B77" s="581" t="s">
        <v>559</v>
      </c>
      <c r="C77" s="582" t="s">
        <v>532</v>
      </c>
      <c r="D77" s="25"/>
      <c r="E77" s="25">
        <v>235</v>
      </c>
      <c r="F77" s="1716">
        <v>0</v>
      </c>
      <c r="G77" s="25">
        <f>F77+E77</f>
        <v>235</v>
      </c>
    </row>
    <row r="78" spans="1:8" ht="13.35" customHeight="1">
      <c r="A78" s="533" t="s">
        <v>517</v>
      </c>
      <c r="B78" s="579">
        <v>60</v>
      </c>
      <c r="C78" s="582" t="s">
        <v>556</v>
      </c>
      <c r="D78" s="25"/>
      <c r="E78" s="32">
        <f>SUM(E77)</f>
        <v>235</v>
      </c>
      <c r="F78" s="1718">
        <v>0</v>
      </c>
      <c r="G78" s="32">
        <f>F78+E78</f>
        <v>235</v>
      </c>
    </row>
    <row r="79" spans="1:8">
      <c r="A79" s="533" t="s">
        <v>517</v>
      </c>
      <c r="B79" s="576">
        <v>0.106</v>
      </c>
      <c r="C79" s="578" t="s">
        <v>71</v>
      </c>
      <c r="D79" s="25"/>
      <c r="E79" s="32">
        <f t="shared" ref="E79:G80" si="0">E78</f>
        <v>235</v>
      </c>
      <c r="F79" s="1718">
        <f t="shared" si="0"/>
        <v>0</v>
      </c>
      <c r="G79" s="32">
        <f t="shared" si="0"/>
        <v>235</v>
      </c>
    </row>
    <row r="80" spans="1:8">
      <c r="A80" s="533" t="s">
        <v>517</v>
      </c>
      <c r="B80" s="577">
        <v>3475</v>
      </c>
      <c r="C80" s="578" t="s">
        <v>93</v>
      </c>
      <c r="D80" s="34"/>
      <c r="E80" s="32">
        <f t="shared" si="0"/>
        <v>235</v>
      </c>
      <c r="F80" s="1718">
        <f t="shared" si="0"/>
        <v>0</v>
      </c>
      <c r="G80" s="32">
        <f t="shared" si="0"/>
        <v>235</v>
      </c>
      <c r="H80" s="528" t="s">
        <v>697</v>
      </c>
    </row>
    <row r="81" spans="1:8">
      <c r="A81" s="547" t="s">
        <v>517</v>
      </c>
      <c r="B81" s="548"/>
      <c r="C81" s="583" t="s">
        <v>522</v>
      </c>
      <c r="D81" s="32"/>
      <c r="E81" s="32">
        <f>E71+E80</f>
        <v>17383</v>
      </c>
      <c r="F81" s="549">
        <f>F71</f>
        <v>11876</v>
      </c>
      <c r="G81" s="546">
        <f>F81+E81</f>
        <v>29259</v>
      </c>
    </row>
    <row r="82" spans="1:8">
      <c r="A82" s="560"/>
      <c r="B82" s="571"/>
      <c r="C82" s="584"/>
      <c r="D82" s="544"/>
      <c r="E82" s="544"/>
      <c r="F82" s="544"/>
      <c r="G82" s="544"/>
    </row>
    <row r="83" spans="1:8">
      <c r="C83" s="568" t="s">
        <v>1392</v>
      </c>
      <c r="D83" s="294"/>
      <c r="E83" s="294"/>
      <c r="F83" s="544"/>
      <c r="G83" s="544"/>
    </row>
    <row r="84" spans="1:8" s="302" customFormat="1" ht="25.5">
      <c r="A84" s="537"/>
      <c r="B84" s="585">
        <v>5475</v>
      </c>
      <c r="C84" s="152" t="s">
        <v>2156</v>
      </c>
      <c r="D84" s="25"/>
      <c r="E84" s="25"/>
      <c r="F84" s="25"/>
      <c r="G84" s="25"/>
    </row>
    <row r="85" spans="1:8" s="302" customFormat="1">
      <c r="A85" s="537"/>
      <c r="B85" s="587">
        <v>0.10199999999999999</v>
      </c>
      <c r="C85" s="152" t="s">
        <v>92</v>
      </c>
      <c r="D85" s="25"/>
      <c r="E85" s="25"/>
      <c r="F85" s="25"/>
      <c r="G85" s="25"/>
    </row>
    <row r="86" spans="1:8" s="302" customFormat="1">
      <c r="A86" s="537"/>
      <c r="B86" s="538">
        <v>60</v>
      </c>
      <c r="C86" s="150" t="s">
        <v>840</v>
      </c>
      <c r="D86" s="25"/>
      <c r="E86" s="25"/>
      <c r="F86" s="25"/>
      <c r="G86" s="25"/>
    </row>
    <row r="87" spans="1:8" s="302" customFormat="1" ht="38.25">
      <c r="A87" s="537"/>
      <c r="B87" s="538">
        <v>71</v>
      </c>
      <c r="C87" s="559" t="s">
        <v>510</v>
      </c>
      <c r="D87" s="25"/>
      <c r="E87" s="25"/>
      <c r="F87" s="25"/>
      <c r="G87" s="25"/>
    </row>
    <row r="88" spans="1:8" s="302" customFormat="1">
      <c r="A88" s="537"/>
      <c r="B88" s="538" t="s">
        <v>1960</v>
      </c>
      <c r="C88" s="172" t="s">
        <v>271</v>
      </c>
      <c r="D88" s="25"/>
      <c r="E88" s="25">
        <v>1250</v>
      </c>
      <c r="F88" s="1716">
        <v>0</v>
      </c>
      <c r="G88" s="25">
        <f>F88+E88</f>
        <v>1250</v>
      </c>
      <c r="H88" s="302" t="s">
        <v>1509</v>
      </c>
    </row>
    <row r="89" spans="1:8" s="302" customFormat="1">
      <c r="A89" s="2039" t="s">
        <v>517</v>
      </c>
      <c r="B89" s="2040">
        <v>0.10199999999999999</v>
      </c>
      <c r="C89" s="169" t="s">
        <v>92</v>
      </c>
      <c r="D89" s="25"/>
      <c r="E89" s="32">
        <f t="shared" ref="E89:F91" si="1">E88</f>
        <v>1250</v>
      </c>
      <c r="F89" s="1718">
        <f t="shared" si="1"/>
        <v>0</v>
      </c>
      <c r="G89" s="32">
        <f>SUM(E89:F89)</f>
        <v>1250</v>
      </c>
    </row>
    <row r="90" spans="1:8" s="302" customFormat="1" ht="25.5">
      <c r="A90" s="586" t="s">
        <v>517</v>
      </c>
      <c r="B90" s="1993">
        <v>5475</v>
      </c>
      <c r="C90" s="588" t="s">
        <v>2156</v>
      </c>
      <c r="D90" s="34"/>
      <c r="E90" s="32">
        <f t="shared" si="1"/>
        <v>1250</v>
      </c>
      <c r="F90" s="1718">
        <f t="shared" si="1"/>
        <v>0</v>
      </c>
      <c r="G90" s="32">
        <f>SUM(G89)</f>
        <v>1250</v>
      </c>
    </row>
    <row r="91" spans="1:8">
      <c r="A91" s="547" t="s">
        <v>517</v>
      </c>
      <c r="B91" s="548"/>
      <c r="C91" s="583" t="s">
        <v>1392</v>
      </c>
      <c r="D91" s="78"/>
      <c r="E91" s="32">
        <f t="shared" si="1"/>
        <v>1250</v>
      </c>
      <c r="F91" s="1718">
        <f t="shared" si="1"/>
        <v>0</v>
      </c>
      <c r="G91" s="32">
        <f>SUM(G90)</f>
        <v>1250</v>
      </c>
    </row>
    <row r="92" spans="1:8">
      <c r="A92" s="547" t="s">
        <v>517</v>
      </c>
      <c r="B92" s="548"/>
      <c r="C92" s="583" t="s">
        <v>518</v>
      </c>
      <c r="D92" s="549"/>
      <c r="E92" s="549">
        <f>E81+E91</f>
        <v>18633</v>
      </c>
      <c r="F92" s="549">
        <f>F81</f>
        <v>11876</v>
      </c>
      <c r="G92" s="549">
        <f>SUM(E92:F92)</f>
        <v>30509</v>
      </c>
    </row>
    <row r="93" spans="1:8">
      <c r="A93" s="308"/>
      <c r="B93" s="589" t="s">
        <v>1925</v>
      </c>
      <c r="D93" s="528"/>
      <c r="E93" s="528"/>
      <c r="H93" s="188"/>
    </row>
    <row r="94" spans="1:8">
      <c r="B94" s="1962" t="s">
        <v>1474</v>
      </c>
      <c r="F94" s="536"/>
      <c r="G94" s="536"/>
    </row>
    <row r="95" spans="1:8" ht="36.75" customHeight="1">
      <c r="B95" s="2451" t="s">
        <v>811</v>
      </c>
      <c r="C95" s="2451"/>
      <c r="D95" s="2451"/>
      <c r="E95" s="2451"/>
      <c r="F95" s="2451"/>
      <c r="G95" s="2451"/>
    </row>
    <row r="96" spans="1:8">
      <c r="F96" s="536"/>
      <c r="G96" s="536"/>
    </row>
    <row r="97" spans="2:7">
      <c r="F97" s="536"/>
      <c r="G97" s="536"/>
    </row>
    <row r="98" spans="2:7" ht="13.5" thickBot="1">
      <c r="F98" s="536"/>
      <c r="G98" s="536"/>
    </row>
    <row r="99" spans="2:7" ht="13.5" thickTop="1">
      <c r="B99" s="1826"/>
      <c r="C99" s="1826"/>
      <c r="D99" s="1980"/>
      <c r="E99" s="1981"/>
      <c r="F99" s="1980"/>
      <c r="G99" s="1863"/>
    </row>
    <row r="100" spans="2:7">
      <c r="F100" s="536"/>
      <c r="G100" s="536"/>
    </row>
    <row r="101" spans="2:7">
      <c r="B101" s="673"/>
      <c r="C101" s="673"/>
      <c r="D101" s="676"/>
      <c r="E101" s="676"/>
      <c r="F101" s="676"/>
      <c r="G101" s="676"/>
    </row>
    <row r="102" spans="2:7">
      <c r="F102" s="536"/>
      <c r="G102" s="536"/>
    </row>
    <row r="103" spans="2:7">
      <c r="F103" s="536"/>
      <c r="G103" s="536"/>
    </row>
    <row r="104" spans="2:7">
      <c r="F104" s="536"/>
      <c r="G104" s="536"/>
    </row>
    <row r="105" spans="2:7">
      <c r="F105" s="536"/>
      <c r="G105" s="536"/>
    </row>
    <row r="106" spans="2:7">
      <c r="F106" s="536"/>
      <c r="G106" s="536"/>
    </row>
    <row r="107" spans="2:7">
      <c r="F107" s="536"/>
      <c r="G107" s="536"/>
    </row>
    <row r="108" spans="2:7">
      <c r="F108" s="536"/>
      <c r="G108" s="536"/>
    </row>
    <row r="109" spans="2:7">
      <c r="F109" s="536"/>
      <c r="G109" s="536"/>
    </row>
    <row r="110" spans="2:7">
      <c r="F110" s="536"/>
      <c r="G110" s="536"/>
    </row>
    <row r="111" spans="2:7">
      <c r="F111" s="536"/>
      <c r="G111" s="536"/>
    </row>
    <row r="112" spans="2:7">
      <c r="F112" s="536"/>
      <c r="G112" s="536"/>
    </row>
    <row r="113" spans="6:7">
      <c r="F113" s="536"/>
      <c r="G113" s="536"/>
    </row>
    <row r="114" spans="6:7">
      <c r="F114" s="536"/>
      <c r="G114" s="536"/>
    </row>
    <row r="115" spans="6:7">
      <c r="F115" s="536"/>
      <c r="G115" s="536"/>
    </row>
    <row r="116" spans="6:7">
      <c r="F116" s="536"/>
      <c r="G116" s="536"/>
    </row>
    <row r="117" spans="6:7">
      <c r="F117" s="536"/>
      <c r="G117" s="536"/>
    </row>
    <row r="118" spans="6:7">
      <c r="F118" s="536"/>
      <c r="G118" s="536"/>
    </row>
    <row r="119" spans="6:7">
      <c r="F119" s="536"/>
      <c r="G119" s="536"/>
    </row>
    <row r="120" spans="6:7">
      <c r="F120" s="536"/>
      <c r="G120" s="536"/>
    </row>
    <row r="121" spans="6:7">
      <c r="F121" s="536"/>
      <c r="G121" s="536"/>
    </row>
    <row r="122" spans="6:7">
      <c r="F122" s="536"/>
      <c r="G122" s="536"/>
    </row>
    <row r="123" spans="6:7">
      <c r="F123" s="536"/>
      <c r="G123" s="536"/>
    </row>
    <row r="124" spans="6:7">
      <c r="F124" s="536"/>
      <c r="G124" s="536"/>
    </row>
    <row r="125" spans="6:7">
      <c r="F125" s="536"/>
      <c r="G125" s="536"/>
    </row>
    <row r="126" spans="6:7">
      <c r="F126" s="536"/>
      <c r="G126" s="536"/>
    </row>
    <row r="127" spans="6:7">
      <c r="F127" s="536"/>
      <c r="G127" s="536"/>
    </row>
    <row r="128" spans="6:7">
      <c r="F128" s="536"/>
      <c r="G128" s="536"/>
    </row>
    <row r="129" spans="6:7">
      <c r="F129" s="536"/>
      <c r="G129" s="536"/>
    </row>
    <row r="130" spans="6:7">
      <c r="F130" s="536"/>
      <c r="G130" s="536"/>
    </row>
    <row r="131" spans="6:7">
      <c r="F131" s="536"/>
      <c r="G131" s="536"/>
    </row>
    <row r="132" spans="6:7">
      <c r="F132" s="536"/>
      <c r="G132" s="536"/>
    </row>
    <row r="133" spans="6:7">
      <c r="F133" s="536"/>
      <c r="G133" s="536"/>
    </row>
    <row r="134" spans="6:7">
      <c r="F134" s="536"/>
      <c r="G134" s="536"/>
    </row>
    <row r="135" spans="6:7">
      <c r="F135" s="536"/>
      <c r="G135" s="536"/>
    </row>
    <row r="136" spans="6:7">
      <c r="F136" s="536"/>
      <c r="G136" s="536"/>
    </row>
    <row r="137" spans="6:7">
      <c r="F137" s="536"/>
      <c r="G137" s="536"/>
    </row>
    <row r="138" spans="6:7">
      <c r="F138" s="536"/>
      <c r="G138" s="536"/>
    </row>
    <row r="139" spans="6:7">
      <c r="F139" s="536"/>
      <c r="G139" s="536"/>
    </row>
    <row r="140" spans="6:7">
      <c r="F140" s="536"/>
      <c r="G140" s="536"/>
    </row>
    <row r="141" spans="6:7">
      <c r="F141" s="536"/>
      <c r="G141" s="536"/>
    </row>
    <row r="142" spans="6:7">
      <c r="F142" s="536"/>
      <c r="G142" s="536"/>
    </row>
    <row r="143" spans="6:7">
      <c r="F143" s="536"/>
      <c r="G143" s="536"/>
    </row>
    <row r="144" spans="6:7">
      <c r="F144" s="536"/>
      <c r="G144" s="536"/>
    </row>
    <row r="145" spans="6:7">
      <c r="F145" s="536"/>
      <c r="G145" s="536"/>
    </row>
    <row r="146" spans="6:7">
      <c r="F146" s="536"/>
      <c r="G146" s="536"/>
    </row>
    <row r="147" spans="6:7">
      <c r="F147" s="536"/>
      <c r="G147" s="536"/>
    </row>
    <row r="148" spans="6:7">
      <c r="F148" s="536"/>
      <c r="G148" s="536"/>
    </row>
    <row r="149" spans="6:7">
      <c r="F149" s="536"/>
      <c r="G149" s="536"/>
    </row>
    <row r="150" spans="6:7">
      <c r="F150" s="536"/>
      <c r="G150" s="536"/>
    </row>
    <row r="151" spans="6:7">
      <c r="F151" s="536"/>
      <c r="G151" s="536"/>
    </row>
    <row r="152" spans="6:7">
      <c r="F152" s="536"/>
      <c r="G152" s="536"/>
    </row>
    <row r="153" spans="6:7">
      <c r="F153" s="536"/>
      <c r="G153" s="536"/>
    </row>
    <row r="154" spans="6:7">
      <c r="F154" s="536"/>
      <c r="G154" s="536"/>
    </row>
    <row r="155" spans="6:7">
      <c r="F155" s="536"/>
      <c r="G155" s="536"/>
    </row>
    <row r="156" spans="6:7">
      <c r="F156" s="536"/>
      <c r="G156" s="536"/>
    </row>
    <row r="157" spans="6:7">
      <c r="F157" s="536"/>
      <c r="G157" s="536"/>
    </row>
    <row r="158" spans="6:7">
      <c r="F158" s="536"/>
      <c r="G158" s="536"/>
    </row>
    <row r="159" spans="6:7">
      <c r="F159" s="536"/>
      <c r="G159" s="536"/>
    </row>
    <row r="160" spans="6:7">
      <c r="F160" s="536"/>
      <c r="G160" s="536"/>
    </row>
    <row r="161" spans="6:7">
      <c r="F161" s="536"/>
      <c r="G161" s="536"/>
    </row>
    <row r="162" spans="6:7">
      <c r="F162" s="536"/>
      <c r="G162" s="536"/>
    </row>
    <row r="163" spans="6:7">
      <c r="F163" s="536"/>
      <c r="G163" s="536"/>
    </row>
    <row r="164" spans="6:7">
      <c r="F164" s="536"/>
      <c r="G164" s="536"/>
    </row>
    <row r="165" spans="6:7">
      <c r="F165" s="536"/>
      <c r="G165" s="536"/>
    </row>
    <row r="166" spans="6:7">
      <c r="F166" s="536"/>
      <c r="G166" s="536"/>
    </row>
    <row r="167" spans="6:7">
      <c r="F167" s="536"/>
      <c r="G167" s="536"/>
    </row>
    <row r="168" spans="6:7">
      <c r="F168" s="536"/>
      <c r="G168" s="536"/>
    </row>
    <row r="169" spans="6:7">
      <c r="F169" s="536"/>
      <c r="G169" s="536"/>
    </row>
    <row r="170" spans="6:7">
      <c r="F170" s="536"/>
      <c r="G170" s="536"/>
    </row>
    <row r="171" spans="6:7">
      <c r="F171" s="536"/>
      <c r="G171" s="536"/>
    </row>
    <row r="172" spans="6:7">
      <c r="F172" s="536"/>
      <c r="G172" s="536"/>
    </row>
    <row r="173" spans="6:7">
      <c r="F173" s="536"/>
      <c r="G173" s="536"/>
    </row>
    <row r="174" spans="6:7">
      <c r="F174" s="536"/>
      <c r="G174" s="536"/>
    </row>
    <row r="175" spans="6:7">
      <c r="F175" s="536"/>
      <c r="G175" s="536"/>
    </row>
    <row r="176" spans="6:7">
      <c r="F176" s="536"/>
      <c r="G176" s="536"/>
    </row>
    <row r="177" spans="6:7">
      <c r="F177" s="536"/>
      <c r="G177" s="536"/>
    </row>
    <row r="178" spans="6:7">
      <c r="F178" s="536"/>
      <c r="G178" s="536"/>
    </row>
    <row r="179" spans="6:7">
      <c r="F179" s="536"/>
      <c r="G179" s="536"/>
    </row>
    <row r="180" spans="6:7">
      <c r="F180" s="536"/>
      <c r="G180" s="536"/>
    </row>
    <row r="181" spans="6:7">
      <c r="F181" s="536"/>
      <c r="G181" s="536"/>
    </row>
    <row r="182" spans="6:7">
      <c r="F182" s="536"/>
      <c r="G182" s="536"/>
    </row>
    <row r="183" spans="6:7">
      <c r="F183" s="536"/>
      <c r="G183" s="536"/>
    </row>
    <row r="184" spans="6:7">
      <c r="F184" s="536"/>
      <c r="G184" s="536"/>
    </row>
    <row r="185" spans="6:7">
      <c r="F185" s="536"/>
      <c r="G185" s="536"/>
    </row>
    <row r="186" spans="6:7">
      <c r="F186" s="536"/>
      <c r="G186" s="536"/>
    </row>
    <row r="187" spans="6:7">
      <c r="F187" s="536"/>
      <c r="G187" s="536"/>
    </row>
    <row r="188" spans="6:7">
      <c r="F188" s="536"/>
      <c r="G188" s="536"/>
    </row>
    <row r="189" spans="6:7">
      <c r="F189" s="536"/>
      <c r="G189" s="536"/>
    </row>
    <row r="190" spans="6:7">
      <c r="F190" s="536"/>
      <c r="G190" s="536"/>
    </row>
    <row r="191" spans="6:7">
      <c r="F191" s="536"/>
      <c r="G191" s="536"/>
    </row>
    <row r="192" spans="6:7">
      <c r="F192" s="536"/>
      <c r="G192" s="536"/>
    </row>
    <row r="193" spans="6:7">
      <c r="F193" s="536"/>
      <c r="G193" s="536"/>
    </row>
    <row r="194" spans="6:7">
      <c r="F194" s="536"/>
      <c r="G194" s="536"/>
    </row>
    <row r="195" spans="6:7">
      <c r="F195" s="536"/>
      <c r="G195" s="536"/>
    </row>
    <row r="196" spans="6:7">
      <c r="F196" s="536"/>
      <c r="G196" s="536"/>
    </row>
    <row r="197" spans="6:7">
      <c r="F197" s="536"/>
      <c r="G197" s="536"/>
    </row>
    <row r="198" spans="6:7">
      <c r="F198" s="536"/>
      <c r="G198" s="536"/>
    </row>
    <row r="199" spans="6:7">
      <c r="F199" s="536"/>
      <c r="G199" s="536"/>
    </row>
    <row r="200" spans="6:7">
      <c r="F200" s="536"/>
      <c r="G200" s="536"/>
    </row>
    <row r="201" spans="6:7">
      <c r="F201" s="536"/>
      <c r="G201" s="536"/>
    </row>
    <row r="202" spans="6:7">
      <c r="F202" s="536"/>
      <c r="G202" s="536"/>
    </row>
    <row r="203" spans="6:7">
      <c r="F203" s="536"/>
      <c r="G203" s="536"/>
    </row>
    <row r="204" spans="6:7">
      <c r="F204" s="536"/>
      <c r="G204" s="536"/>
    </row>
    <row r="205" spans="6:7">
      <c r="F205" s="536"/>
      <c r="G205" s="536"/>
    </row>
    <row r="206" spans="6:7">
      <c r="F206" s="536"/>
      <c r="G206" s="536"/>
    </row>
    <row r="207" spans="6:7">
      <c r="F207" s="536"/>
      <c r="G207" s="536"/>
    </row>
    <row r="208" spans="6:7">
      <c r="F208" s="536"/>
      <c r="G208" s="536"/>
    </row>
    <row r="209" spans="6:7">
      <c r="F209" s="536"/>
      <c r="G209" s="536"/>
    </row>
    <row r="210" spans="6:7">
      <c r="F210" s="536"/>
      <c r="G210" s="536"/>
    </row>
    <row r="211" spans="6:7">
      <c r="F211" s="536"/>
      <c r="G211" s="536"/>
    </row>
    <row r="212" spans="6:7">
      <c r="F212" s="536"/>
      <c r="G212" s="536"/>
    </row>
    <row r="213" spans="6:7">
      <c r="F213" s="536"/>
      <c r="G213" s="536"/>
    </row>
    <row r="214" spans="6:7">
      <c r="F214" s="536"/>
      <c r="G214" s="536"/>
    </row>
    <row r="215" spans="6:7">
      <c r="F215" s="536"/>
      <c r="G215" s="536"/>
    </row>
    <row r="216" spans="6:7">
      <c r="F216" s="536"/>
      <c r="G216" s="536"/>
    </row>
    <row r="217" spans="6:7">
      <c r="F217" s="536"/>
      <c r="G217" s="536"/>
    </row>
    <row r="218" spans="6:7">
      <c r="F218" s="536"/>
      <c r="G218" s="536"/>
    </row>
    <row r="219" spans="6:7">
      <c r="F219" s="536"/>
      <c r="G219" s="536"/>
    </row>
  </sheetData>
  <autoFilter ref="A14:K95">
    <filterColumn colId="1" showButton="0"/>
    <filterColumn colId="2" showButton="0"/>
  </autoFilter>
  <customSheetViews>
    <customSheetView guid="{44B5F5DE-C96C-4269-969A-574D4EEEEEF5}" showPageBreaks="1" view="pageBreakPreview" showRuler="0" topLeftCell="A163">
      <selection activeCell="E213" sqref="E213"/>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topLeftCell="A163">
      <selection activeCell="E213" sqref="E213"/>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2"/>
      <headerFooter alignWithMargins="0">
        <oddHeader xml:space="preserve">&amp;C   </oddHeader>
        <oddFooter>&amp;C&amp;"Times New Roman,Bold"   Vol-I     -    &amp;P</oddFooter>
      </headerFooter>
    </customSheetView>
    <customSheetView guid="{63DB0950-E90F-4380-862C-985B5EB19119}" showPageBreaks="1" view="pageBreakPreview" showRuler="0" topLeftCell="A70">
      <selection activeCell="G97" sqref="G97"/>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3"/>
      <headerFooter alignWithMargins="0">
        <oddHeader xml:space="preserve">&amp;C   </oddHeader>
        <oddFooter>&amp;C&amp;"Times New Roman,Bold"   Vol-I     -    &amp;P</oddFooter>
      </headerFooter>
    </customSheetView>
    <customSheetView guid="{7CE36697-C418-4ED3-BCF0-EA686CB40E87}" scale="115" showPageBreaks="1" printArea="1" showAutoFilter="1" view="pageBreakPreview" showRuler="0" topLeftCell="A61">
      <selection activeCell="A61" sqref="A1:H65536"/>
      <pageMargins left="0.74803149606299202" right="0.74803149606299202" top="0.74803149606299202" bottom="4.13" header="0.35" footer="3"/>
      <printOptions horizontalCentered="1"/>
      <pageSetup paperSize="9" firstPageNumber="38"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B95:G95"/>
    <mergeCell ref="B13:G13"/>
    <mergeCell ref="B14:D14"/>
    <mergeCell ref="A1:G1"/>
    <mergeCell ref="A2:G2"/>
    <mergeCell ref="A4:G4"/>
    <mergeCell ref="B5:G5"/>
  </mergeCells>
  <phoneticPr fontId="25" type="noConversion"/>
  <printOptions horizontalCentered="1"/>
  <pageMargins left="0.74803149606299202" right="0.74803149606299202" top="0.74803149606299202" bottom="4.13" header="0.35" footer="3"/>
  <pageSetup paperSize="9" firstPageNumber="38" orientation="portrait" blackAndWhite="1" useFirstPageNumber="1" r:id="rId5"/>
  <headerFooter alignWithMargins="0">
    <oddHeader xml:space="preserve">&amp;C   </oddHeader>
    <oddFooter>&amp;C&amp;"Times New Roman,Bold"&amp;P</oddFooter>
  </headerFooter>
  <legacyDrawing r:id="rId6"/>
</worksheet>
</file>

<file path=xl/worksheets/sheet15.xml><?xml version="1.0" encoding="utf-8"?>
<worksheet xmlns="http://schemas.openxmlformats.org/spreadsheetml/2006/main" xmlns:r="http://schemas.openxmlformats.org/officeDocument/2006/relationships">
  <sheetPr syncVertical="1" syncRef="A301" transitionEvaluation="1" codeName="Sheet8"/>
  <dimension ref="A1:I312"/>
  <sheetViews>
    <sheetView view="pageBreakPreview" topLeftCell="A301" zoomScaleNormal="145" zoomScaleSheetLayoutView="160" workbookViewId="0">
      <selection activeCell="A308" sqref="A308:J316"/>
    </sheetView>
  </sheetViews>
  <sheetFormatPr defaultColWidth="12.42578125" defaultRowHeight="12.75"/>
  <cols>
    <col min="1" max="1" width="6.42578125" style="698" customWidth="1"/>
    <col min="2" max="2" width="8.140625" style="699" customWidth="1"/>
    <col min="3" max="3" width="34.5703125" style="684" customWidth="1"/>
    <col min="4" max="4" width="7.140625" style="701" customWidth="1"/>
    <col min="5" max="5" width="8.140625" style="701" customWidth="1"/>
    <col min="6" max="6" width="10.42578125" style="684" customWidth="1"/>
    <col min="7" max="7" width="8.5703125" style="684" customWidth="1"/>
    <col min="8" max="8" width="3.5703125" style="684" customWidth="1"/>
    <col min="9" max="16384" width="12.42578125" style="684"/>
  </cols>
  <sheetData>
    <row r="1" spans="1:7">
      <c r="A1" s="679"/>
      <c r="B1" s="680"/>
      <c r="C1" s="681"/>
      <c r="D1" s="682"/>
      <c r="E1" s="682"/>
      <c r="F1" s="683"/>
      <c r="G1" s="683"/>
    </row>
    <row r="2" spans="1:7">
      <c r="A2" s="2454" t="s">
        <v>1837</v>
      </c>
      <c r="B2" s="2454"/>
      <c r="C2" s="2454"/>
      <c r="D2" s="2454"/>
      <c r="E2" s="2454"/>
      <c r="F2" s="2454"/>
      <c r="G2" s="2454"/>
    </row>
    <row r="3" spans="1:7">
      <c r="A3" s="2460" t="s">
        <v>1838</v>
      </c>
      <c r="B3" s="2460"/>
      <c r="C3" s="2460"/>
      <c r="D3" s="2460"/>
      <c r="E3" s="2460"/>
      <c r="F3" s="2460"/>
      <c r="G3" s="2460"/>
    </row>
    <row r="4" spans="1:7">
      <c r="A4" s="685"/>
      <c r="B4" s="687"/>
      <c r="C4" s="685"/>
      <c r="D4" s="686"/>
      <c r="E4" s="686"/>
      <c r="F4" s="685"/>
      <c r="G4" s="685"/>
    </row>
    <row r="5" spans="1:7">
      <c r="A5" s="2427" t="s">
        <v>1549</v>
      </c>
      <c r="B5" s="2427"/>
      <c r="C5" s="2427"/>
      <c r="D5" s="2427"/>
      <c r="E5" s="2427"/>
      <c r="F5" s="2427"/>
      <c r="G5" s="2427"/>
    </row>
    <row r="6" spans="1:7" ht="13.5">
      <c r="A6" s="1401"/>
      <c r="B6" s="2428"/>
      <c r="C6" s="2428"/>
      <c r="D6" s="2428"/>
      <c r="E6" s="2428"/>
      <c r="F6" s="2428"/>
      <c r="G6" s="2428"/>
    </row>
    <row r="7" spans="1:7">
      <c r="A7" s="1401"/>
      <c r="B7" s="927"/>
      <c r="C7" s="927"/>
      <c r="D7" s="1844"/>
      <c r="E7" s="1845" t="s">
        <v>1217</v>
      </c>
      <c r="F7" s="1845" t="s">
        <v>1218</v>
      </c>
      <c r="G7" s="1845" t="s">
        <v>1043</v>
      </c>
    </row>
    <row r="8" spans="1:7">
      <c r="A8" s="1401"/>
      <c r="B8" s="1847" t="s">
        <v>1219</v>
      </c>
      <c r="C8" s="927" t="s">
        <v>1220</v>
      </c>
      <c r="D8" s="1848" t="s">
        <v>518</v>
      </c>
      <c r="E8" s="935">
        <v>1102786</v>
      </c>
      <c r="F8" s="935">
        <v>27000</v>
      </c>
      <c r="G8" s="935">
        <f>SUM(E8:F8)</f>
        <v>1129786</v>
      </c>
    </row>
    <row r="9" spans="1:7">
      <c r="A9" s="1401"/>
      <c r="B9" s="1847" t="s">
        <v>1221</v>
      </c>
      <c r="C9" s="1850" t="s">
        <v>1222</v>
      </c>
      <c r="D9" s="1851"/>
      <c r="E9" s="936"/>
      <c r="F9" s="936"/>
      <c r="G9" s="936"/>
    </row>
    <row r="10" spans="1:7">
      <c r="A10" s="1401"/>
      <c r="B10" s="1847"/>
      <c r="C10" s="1850" t="s">
        <v>985</v>
      </c>
      <c r="D10" s="1851" t="s">
        <v>518</v>
      </c>
      <c r="E10" s="936">
        <f>SUM(G283)</f>
        <v>110812</v>
      </c>
      <c r="F10" s="1853">
        <f>SUM(G295)</f>
        <v>26800</v>
      </c>
      <c r="G10" s="936">
        <f>SUM(E10:F10)</f>
        <v>137612</v>
      </c>
    </row>
    <row r="11" spans="1:7">
      <c r="A11" s="1401"/>
      <c r="B11" s="1854" t="s">
        <v>517</v>
      </c>
      <c r="C11" s="927" t="s">
        <v>619</v>
      </c>
      <c r="D11" s="1855" t="s">
        <v>518</v>
      </c>
      <c r="E11" s="1856">
        <f>SUM(E8:E10)</f>
        <v>1213598</v>
      </c>
      <c r="F11" s="1856">
        <f>SUM(F8:F10)</f>
        <v>53800</v>
      </c>
      <c r="G11" s="1856">
        <f>SUM(E11:F11)</f>
        <v>1267398</v>
      </c>
    </row>
    <row r="12" spans="1:7">
      <c r="A12" s="1401"/>
      <c r="B12" s="1847"/>
      <c r="C12" s="927"/>
      <c r="D12" s="934"/>
      <c r="E12" s="934"/>
      <c r="F12" s="1848"/>
      <c r="G12" s="934"/>
    </row>
    <row r="13" spans="1:7">
      <c r="A13" s="1401"/>
      <c r="B13" s="1847" t="s">
        <v>620</v>
      </c>
      <c r="C13" s="927" t="s">
        <v>621</v>
      </c>
      <c r="D13" s="927"/>
      <c r="E13" s="927"/>
      <c r="F13" s="1859"/>
      <c r="G13" s="927"/>
    </row>
    <row r="14" spans="1:7" ht="13.5" thickBot="1">
      <c r="A14" s="1861"/>
      <c r="B14" s="2425" t="s">
        <v>622</v>
      </c>
      <c r="C14" s="2425"/>
      <c r="D14" s="2425"/>
      <c r="E14" s="2425"/>
      <c r="F14" s="2425"/>
      <c r="G14" s="2425"/>
    </row>
    <row r="15" spans="1:7" ht="14.25" thickTop="1" thickBot="1">
      <c r="A15" s="1861"/>
      <c r="B15" s="2433" t="s">
        <v>623</v>
      </c>
      <c r="C15" s="2433"/>
      <c r="D15" s="2433"/>
      <c r="E15" s="1782" t="s">
        <v>519</v>
      </c>
      <c r="F15" s="1782" t="s">
        <v>624</v>
      </c>
      <c r="G15" s="1865" t="s">
        <v>1043</v>
      </c>
    </row>
    <row r="16" spans="1:7" s="697" customFormat="1" ht="13.5" thickTop="1">
      <c r="A16" s="693"/>
      <c r="B16" s="694"/>
      <c r="C16" s="695"/>
      <c r="D16" s="696"/>
      <c r="E16" s="696"/>
      <c r="F16" s="696"/>
      <c r="G16" s="696"/>
    </row>
    <row r="17" spans="1:8">
      <c r="C17" s="700" t="s">
        <v>522</v>
      </c>
      <c r="F17" s="701"/>
      <c r="G17" s="701"/>
    </row>
    <row r="18" spans="1:8" ht="25.5">
      <c r="A18" s="679" t="s">
        <v>523</v>
      </c>
      <c r="B18" s="727">
        <v>2045</v>
      </c>
      <c r="C18" s="726" t="s">
        <v>1839</v>
      </c>
      <c r="D18" s="682"/>
      <c r="F18" s="701"/>
      <c r="G18" s="701"/>
    </row>
    <row r="19" spans="1:8" ht="25.5">
      <c r="A19" s="679"/>
      <c r="B19" s="2047">
        <v>0.79700000000000004</v>
      </c>
      <c r="C19" s="726" t="s">
        <v>1840</v>
      </c>
      <c r="D19" s="709"/>
      <c r="E19" s="704"/>
      <c r="F19" s="704"/>
      <c r="G19" s="704"/>
    </row>
    <row r="20" spans="1:8">
      <c r="A20" s="679"/>
      <c r="B20" s="715" t="s">
        <v>1592</v>
      </c>
      <c r="C20" s="708" t="s">
        <v>1841</v>
      </c>
      <c r="D20" s="296"/>
      <c r="E20" s="276">
        <v>15000</v>
      </c>
      <c r="F20" s="1770">
        <v>0</v>
      </c>
      <c r="G20" s="706">
        <f>SUM(E20)</f>
        <v>15000</v>
      </c>
      <c r="H20" s="684" t="s">
        <v>812</v>
      </c>
    </row>
    <row r="21" spans="1:8" ht="25.5">
      <c r="A21" s="679" t="s">
        <v>517</v>
      </c>
      <c r="B21" s="2047">
        <v>0.79700000000000004</v>
      </c>
      <c r="C21" s="726" t="s">
        <v>1840</v>
      </c>
      <c r="D21" s="296"/>
      <c r="E21" s="260">
        <f>SUM(E20)</f>
        <v>15000</v>
      </c>
      <c r="F21" s="1771">
        <f>SUM(F20)</f>
        <v>0</v>
      </c>
      <c r="G21" s="707">
        <f>SUM(G20)</f>
        <v>15000</v>
      </c>
    </row>
    <row r="22" spans="1:8" ht="25.5">
      <c r="A22" s="679" t="s">
        <v>517</v>
      </c>
      <c r="B22" s="727">
        <v>2045</v>
      </c>
      <c r="C22" s="726" t="s">
        <v>1839</v>
      </c>
      <c r="D22" s="296"/>
      <c r="E22" s="260">
        <f>E20</f>
        <v>15000</v>
      </c>
      <c r="F22" s="1771">
        <v>0</v>
      </c>
      <c r="G22" s="707">
        <f>G20</f>
        <v>15000</v>
      </c>
    </row>
    <row r="23" spans="1:8">
      <c r="A23" s="679"/>
      <c r="B23" s="727"/>
      <c r="C23" s="726"/>
      <c r="D23" s="296"/>
      <c r="E23" s="299"/>
      <c r="F23" s="299"/>
      <c r="G23" s="709"/>
    </row>
    <row r="24" spans="1:8">
      <c r="A24" s="679"/>
      <c r="B24" s="680"/>
      <c r="C24" s="685"/>
      <c r="D24" s="709"/>
      <c r="E24" s="704"/>
      <c r="F24" s="704"/>
      <c r="G24" s="704"/>
    </row>
    <row r="25" spans="1:8">
      <c r="A25" s="679" t="s">
        <v>523</v>
      </c>
      <c r="B25" s="727">
        <v>2402</v>
      </c>
      <c r="C25" s="726" t="s">
        <v>1842</v>
      </c>
      <c r="D25" s="709"/>
      <c r="E25" s="704"/>
      <c r="F25" s="704"/>
      <c r="G25" s="704"/>
    </row>
    <row r="26" spans="1:8">
      <c r="A26" s="679"/>
      <c r="B26" s="725">
        <v>1E-3</v>
      </c>
      <c r="C26" s="726" t="s">
        <v>1431</v>
      </c>
      <c r="D26" s="709"/>
      <c r="E26" s="704"/>
      <c r="F26" s="704"/>
      <c r="G26" s="704"/>
    </row>
    <row r="27" spans="1:8">
      <c r="A27" s="679"/>
      <c r="B27" s="680">
        <v>13</v>
      </c>
      <c r="C27" s="708" t="s">
        <v>719</v>
      </c>
      <c r="D27" s="709"/>
      <c r="E27" s="709"/>
      <c r="F27" s="709"/>
      <c r="G27" s="709"/>
    </row>
    <row r="28" spans="1:8">
      <c r="A28" s="679"/>
      <c r="B28" s="680">
        <v>44</v>
      </c>
      <c r="C28" s="708" t="s">
        <v>526</v>
      </c>
      <c r="D28" s="709"/>
      <c r="E28" s="709"/>
      <c r="F28" s="709"/>
      <c r="G28" s="709"/>
    </row>
    <row r="29" spans="1:8">
      <c r="A29" s="679"/>
      <c r="B29" s="715" t="s">
        <v>1843</v>
      </c>
      <c r="C29" s="708" t="s">
        <v>528</v>
      </c>
      <c r="D29" s="25"/>
      <c r="E29" s="25">
        <v>1200</v>
      </c>
      <c r="F29" s="716">
        <v>235</v>
      </c>
      <c r="G29" s="716">
        <f>SUM(E29:F29)</f>
        <v>1435</v>
      </c>
    </row>
    <row r="30" spans="1:8" ht="14.1" customHeight="1">
      <c r="A30" s="679" t="s">
        <v>517</v>
      </c>
      <c r="B30" s="680">
        <v>44</v>
      </c>
      <c r="C30" s="708" t="s">
        <v>526</v>
      </c>
      <c r="D30" s="25"/>
      <c r="E30" s="32">
        <f>SUM(E29:E29)</f>
        <v>1200</v>
      </c>
      <c r="F30" s="721">
        <f>SUM(F29:F29)</f>
        <v>235</v>
      </c>
      <c r="G30" s="721">
        <f>SUM(G29:G29)</f>
        <v>1435</v>
      </c>
    </row>
    <row r="31" spans="1:8" ht="14.1" customHeight="1">
      <c r="A31" s="679"/>
      <c r="B31" s="680"/>
      <c r="C31" s="708"/>
      <c r="D31" s="719"/>
      <c r="E31" s="719"/>
      <c r="F31" s="719"/>
      <c r="G31" s="719"/>
    </row>
    <row r="32" spans="1:8" ht="14.1" customHeight="1">
      <c r="A32" s="679"/>
      <c r="B32" s="680">
        <v>45</v>
      </c>
      <c r="C32" s="708" t="s">
        <v>537</v>
      </c>
      <c r="D32" s="709"/>
      <c r="E32" s="704"/>
      <c r="F32" s="704"/>
      <c r="G32" s="704"/>
    </row>
    <row r="33" spans="1:8" ht="14.1" customHeight="1">
      <c r="A33" s="679"/>
      <c r="B33" s="715" t="s">
        <v>1844</v>
      </c>
      <c r="C33" s="708" t="s">
        <v>528</v>
      </c>
      <c r="D33" s="30"/>
      <c r="E33" s="1721">
        <v>0</v>
      </c>
      <c r="F33" s="78">
        <v>1265</v>
      </c>
      <c r="G33" s="720">
        <f>SUM(F33)</f>
        <v>1265</v>
      </c>
    </row>
    <row r="34" spans="1:8" ht="14.1" customHeight="1">
      <c r="A34" s="710" t="s">
        <v>517</v>
      </c>
      <c r="B34" s="739">
        <v>45</v>
      </c>
      <c r="C34" s="712" t="s">
        <v>537</v>
      </c>
      <c r="D34" s="36"/>
      <c r="E34" s="1718">
        <f>SUM(E33:E33)</f>
        <v>0</v>
      </c>
      <c r="F34" s="745">
        <f>SUM(F33:F33)</f>
        <v>1265</v>
      </c>
      <c r="G34" s="721">
        <f>SUM(G33:G33)</f>
        <v>1265</v>
      </c>
    </row>
    <row r="35" spans="1:8" ht="14.1" customHeight="1">
      <c r="A35" s="714"/>
      <c r="B35" s="2053">
        <v>46</v>
      </c>
      <c r="C35" s="2054" t="s">
        <v>542</v>
      </c>
      <c r="D35" s="2055"/>
      <c r="E35" s="748"/>
      <c r="F35" s="748"/>
      <c r="G35" s="748"/>
    </row>
    <row r="36" spans="1:8" ht="14.1" customHeight="1">
      <c r="A36" s="679"/>
      <c r="B36" s="715" t="s">
        <v>1845</v>
      </c>
      <c r="C36" s="708" t="s">
        <v>528</v>
      </c>
      <c r="D36" s="30"/>
      <c r="E36" s="1721">
        <v>0</v>
      </c>
      <c r="F36" s="78">
        <v>200</v>
      </c>
      <c r="G36" s="720">
        <f>SUM(F36)</f>
        <v>200</v>
      </c>
    </row>
    <row r="37" spans="1:8" ht="14.1" customHeight="1">
      <c r="A37" s="679" t="s">
        <v>517</v>
      </c>
      <c r="B37" s="680">
        <v>46</v>
      </c>
      <c r="C37" s="708" t="s">
        <v>542</v>
      </c>
      <c r="D37" s="30"/>
      <c r="E37" s="1718">
        <f>SUM(E35:E36)</f>
        <v>0</v>
      </c>
      <c r="F37" s="745">
        <f>SUM(F35:F36)</f>
        <v>200</v>
      </c>
      <c r="G37" s="721">
        <f>SUM(G35:G36)</f>
        <v>200</v>
      </c>
    </row>
    <row r="38" spans="1:8" ht="14.1" customHeight="1">
      <c r="A38" s="679" t="s">
        <v>517</v>
      </c>
      <c r="B38" s="680">
        <v>13</v>
      </c>
      <c r="C38" s="708" t="s">
        <v>719</v>
      </c>
      <c r="D38" s="25"/>
      <c r="E38" s="32">
        <f>E37+E34+E30</f>
        <v>1200</v>
      </c>
      <c r="F38" s="32">
        <f>F37+F34+F30</f>
        <v>1700</v>
      </c>
      <c r="G38" s="32">
        <f>G37+G34+G30</f>
        <v>2900</v>
      </c>
    </row>
    <row r="39" spans="1:8" ht="14.25" customHeight="1">
      <c r="A39" s="679" t="s">
        <v>517</v>
      </c>
      <c r="B39" s="725">
        <v>1E-3</v>
      </c>
      <c r="C39" s="726" t="s">
        <v>1431</v>
      </c>
      <c r="D39" s="299"/>
      <c r="E39" s="260">
        <f>E38</f>
        <v>1200</v>
      </c>
      <c r="F39" s="707">
        <f>F38</f>
        <v>1700</v>
      </c>
      <c r="G39" s="707">
        <f>G38</f>
        <v>2900</v>
      </c>
      <c r="H39" s="684" t="s">
        <v>2091</v>
      </c>
    </row>
    <row r="40" spans="1:8" ht="11.25" customHeight="1">
      <c r="A40" s="679"/>
      <c r="B40" s="2048"/>
      <c r="C40" s="726"/>
      <c r="D40" s="709"/>
      <c r="E40" s="709"/>
      <c r="F40" s="709"/>
      <c r="G40" s="709"/>
    </row>
    <row r="41" spans="1:8">
      <c r="A41" s="679"/>
      <c r="B41" s="725">
        <v>0.10199999999999999</v>
      </c>
      <c r="C41" s="726" t="s">
        <v>1846</v>
      </c>
      <c r="D41" s="709"/>
      <c r="E41" s="704"/>
      <c r="F41" s="704"/>
      <c r="G41" s="704"/>
    </row>
    <row r="42" spans="1:8">
      <c r="A42" s="679"/>
      <c r="B42" s="680">
        <v>13</v>
      </c>
      <c r="C42" s="708" t="s">
        <v>719</v>
      </c>
      <c r="D42" s="709"/>
      <c r="E42" s="704"/>
      <c r="F42" s="704"/>
      <c r="G42" s="704"/>
    </row>
    <row r="43" spans="1:8">
      <c r="A43" s="679"/>
      <c r="B43" s="680">
        <v>45</v>
      </c>
      <c r="C43" s="708" t="s">
        <v>537</v>
      </c>
      <c r="D43" s="709"/>
      <c r="E43" s="709"/>
      <c r="F43" s="709"/>
      <c r="G43" s="709"/>
    </row>
    <row r="44" spans="1:8">
      <c r="A44" s="679"/>
      <c r="B44" s="715" t="s">
        <v>1847</v>
      </c>
      <c r="C44" s="708" t="s">
        <v>1848</v>
      </c>
      <c r="D44" s="25"/>
      <c r="E44" s="25">
        <v>2495</v>
      </c>
      <c r="F44" s="1716">
        <v>0</v>
      </c>
      <c r="G44" s="25">
        <f>SUM(E44:F44)</f>
        <v>2495</v>
      </c>
    </row>
    <row r="45" spans="1:8">
      <c r="A45" s="679" t="s">
        <v>517</v>
      </c>
      <c r="B45" s="680">
        <v>45</v>
      </c>
      <c r="C45" s="708" t="s">
        <v>537</v>
      </c>
      <c r="D45" s="25"/>
      <c r="E45" s="32">
        <f>SUM(E44:E44)</f>
        <v>2495</v>
      </c>
      <c r="F45" s="1718">
        <f>SUM(F44:F44)</f>
        <v>0</v>
      </c>
      <c r="G45" s="32">
        <f>SUM(G44:G44)</f>
        <v>2495</v>
      </c>
    </row>
    <row r="46" spans="1:8" ht="11.25" customHeight="1">
      <c r="A46" s="679"/>
      <c r="B46" s="680"/>
      <c r="C46" s="708"/>
      <c r="D46" s="719"/>
      <c r="E46" s="42"/>
      <c r="F46" s="719"/>
      <c r="G46" s="42"/>
    </row>
    <row r="47" spans="1:8">
      <c r="A47" s="679"/>
      <c r="B47" s="680">
        <v>46</v>
      </c>
      <c r="C47" s="708" t="s">
        <v>542</v>
      </c>
      <c r="D47" s="719"/>
      <c r="E47" s="724"/>
      <c r="F47" s="724"/>
      <c r="G47" s="724"/>
    </row>
    <row r="48" spans="1:8">
      <c r="A48" s="679"/>
      <c r="B48" s="715" t="s">
        <v>1849</v>
      </c>
      <c r="C48" s="708" t="s">
        <v>1848</v>
      </c>
      <c r="D48" s="25"/>
      <c r="E48" s="25">
        <v>339</v>
      </c>
      <c r="F48" s="1716">
        <v>0</v>
      </c>
      <c r="G48" s="25">
        <f>SUM(E48:F48)</f>
        <v>339</v>
      </c>
    </row>
    <row r="49" spans="1:8">
      <c r="A49" s="679" t="s">
        <v>517</v>
      </c>
      <c r="B49" s="680">
        <v>46</v>
      </c>
      <c r="C49" s="708" t="s">
        <v>542</v>
      </c>
      <c r="D49" s="25"/>
      <c r="E49" s="32">
        <f>SUM(E48)</f>
        <v>339</v>
      </c>
      <c r="F49" s="1718">
        <f>SUM(F48)</f>
        <v>0</v>
      </c>
      <c r="G49" s="32">
        <f>SUM(G48)</f>
        <v>339</v>
      </c>
    </row>
    <row r="50" spans="1:8" ht="11.25" customHeight="1">
      <c r="A50" s="679"/>
      <c r="B50" s="680"/>
      <c r="C50" s="708"/>
      <c r="D50" s="719"/>
      <c r="E50" s="724"/>
      <c r="F50" s="724"/>
      <c r="G50" s="724"/>
    </row>
    <row r="51" spans="1:8">
      <c r="A51" s="679"/>
      <c r="B51" s="680">
        <v>47</v>
      </c>
      <c r="C51" s="708" t="s">
        <v>546</v>
      </c>
      <c r="D51" s="719"/>
      <c r="E51" s="724"/>
      <c r="F51" s="724"/>
      <c r="G51" s="724"/>
    </row>
    <row r="52" spans="1:8">
      <c r="A52" s="679"/>
      <c r="B52" s="715" t="s">
        <v>1850</v>
      </c>
      <c r="C52" s="708" t="s">
        <v>1848</v>
      </c>
      <c r="D52" s="25"/>
      <c r="E52" s="78">
        <v>203</v>
      </c>
      <c r="F52" s="1721">
        <v>0</v>
      </c>
      <c r="G52" s="78">
        <f>SUM(E52:F52)</f>
        <v>203</v>
      </c>
    </row>
    <row r="53" spans="1:8">
      <c r="A53" s="679" t="s">
        <v>517</v>
      </c>
      <c r="B53" s="680">
        <v>47</v>
      </c>
      <c r="C53" s="708" t="s">
        <v>546</v>
      </c>
      <c r="D53" s="25"/>
      <c r="E53" s="32">
        <f>SUM(E52)</f>
        <v>203</v>
      </c>
      <c r="F53" s="1718">
        <f>SUM(F52)</f>
        <v>0</v>
      </c>
      <c r="G53" s="32">
        <f>SUM(G52)</f>
        <v>203</v>
      </c>
    </row>
    <row r="54" spans="1:8" ht="11.25" customHeight="1">
      <c r="A54" s="679"/>
      <c r="B54" s="680"/>
      <c r="C54" s="708"/>
      <c r="D54" s="719"/>
      <c r="E54" s="724"/>
      <c r="F54" s="724"/>
      <c r="G54" s="724"/>
    </row>
    <row r="55" spans="1:8">
      <c r="A55" s="679"/>
      <c r="B55" s="680">
        <v>48</v>
      </c>
      <c r="C55" s="708" t="s">
        <v>550</v>
      </c>
      <c r="D55" s="719"/>
      <c r="E55" s="724"/>
      <c r="F55" s="724"/>
      <c r="G55" s="724"/>
    </row>
    <row r="56" spans="1:8">
      <c r="A56" s="679"/>
      <c r="B56" s="715" t="s">
        <v>1851</v>
      </c>
      <c r="C56" s="708" t="s">
        <v>1848</v>
      </c>
      <c r="D56" s="25"/>
      <c r="E56" s="78">
        <v>108</v>
      </c>
      <c r="F56" s="1721">
        <v>0</v>
      </c>
      <c r="G56" s="78">
        <f>SUM(E56:F56)</f>
        <v>108</v>
      </c>
    </row>
    <row r="57" spans="1:8">
      <c r="A57" s="679" t="s">
        <v>517</v>
      </c>
      <c r="B57" s="680">
        <v>48</v>
      </c>
      <c r="C57" s="708" t="s">
        <v>550</v>
      </c>
      <c r="D57" s="25"/>
      <c r="E57" s="32">
        <f>SUM(E56)</f>
        <v>108</v>
      </c>
      <c r="F57" s="1718">
        <f>SUM(F56)</f>
        <v>0</v>
      </c>
      <c r="G57" s="32">
        <f>SUM(G56)</f>
        <v>108</v>
      </c>
    </row>
    <row r="58" spans="1:8">
      <c r="A58" s="679" t="s">
        <v>517</v>
      </c>
      <c r="B58" s="680">
        <v>13</v>
      </c>
      <c r="C58" s="708" t="s">
        <v>719</v>
      </c>
      <c r="D58" s="25"/>
      <c r="E58" s="32">
        <f>E57+E53+E49+E45</f>
        <v>3145</v>
      </c>
      <c r="F58" s="1718">
        <f>F57+F53+F49+F45</f>
        <v>0</v>
      </c>
      <c r="G58" s="32">
        <f>G57+G53+G49+G45</f>
        <v>3145</v>
      </c>
    </row>
    <row r="59" spans="1:8">
      <c r="A59" s="679" t="s">
        <v>517</v>
      </c>
      <c r="B59" s="725">
        <v>0.10199999999999999</v>
      </c>
      <c r="C59" s="726" t="s">
        <v>1846</v>
      </c>
      <c r="D59" s="25"/>
      <c r="E59" s="32">
        <f>E58</f>
        <v>3145</v>
      </c>
      <c r="F59" s="1718">
        <f>F58</f>
        <v>0</v>
      </c>
      <c r="G59" s="32">
        <f>G58</f>
        <v>3145</v>
      </c>
      <c r="H59" s="684" t="s">
        <v>2091</v>
      </c>
    </row>
    <row r="60" spans="1:8">
      <c r="A60" s="679"/>
      <c r="B60" s="728">
        <v>0.8</v>
      </c>
      <c r="C60" s="726" t="s">
        <v>565</v>
      </c>
      <c r="D60" s="709"/>
      <c r="E60" s="709"/>
      <c r="F60" s="709"/>
      <c r="G60" s="709"/>
    </row>
    <row r="61" spans="1:8">
      <c r="A61" s="679"/>
      <c r="B61" s="729">
        <v>44</v>
      </c>
      <c r="C61" s="708" t="s">
        <v>526</v>
      </c>
      <c r="D61" s="709"/>
      <c r="E61" s="709"/>
      <c r="F61" s="709"/>
      <c r="G61" s="709"/>
    </row>
    <row r="62" spans="1:8">
      <c r="A62" s="679"/>
      <c r="B62" s="730" t="s">
        <v>1852</v>
      </c>
      <c r="C62" s="708" t="s">
        <v>188</v>
      </c>
      <c r="D62" s="299"/>
      <c r="E62" s="299">
        <v>206</v>
      </c>
      <c r="F62" s="1840">
        <v>0</v>
      </c>
      <c r="G62" s="299">
        <f>SUM(E62:F62)</f>
        <v>206</v>
      </c>
    </row>
    <row r="63" spans="1:8">
      <c r="A63" s="679" t="s">
        <v>517</v>
      </c>
      <c r="B63" s="729">
        <v>44</v>
      </c>
      <c r="C63" s="708" t="s">
        <v>526</v>
      </c>
      <c r="D63" s="299"/>
      <c r="E63" s="260">
        <f>SUM(E62:E62)</f>
        <v>206</v>
      </c>
      <c r="F63" s="1771">
        <f>SUM(F62:F62)</f>
        <v>0</v>
      </c>
      <c r="G63" s="260">
        <f>SUM(G62:G62)</f>
        <v>206</v>
      </c>
    </row>
    <row r="64" spans="1:8">
      <c r="A64" s="679" t="s">
        <v>517</v>
      </c>
      <c r="B64" s="728">
        <v>0.8</v>
      </c>
      <c r="C64" s="726" t="s">
        <v>565</v>
      </c>
      <c r="D64" s="25"/>
      <c r="E64" s="32">
        <f>E63</f>
        <v>206</v>
      </c>
      <c r="F64" s="1718">
        <f>F63</f>
        <v>0</v>
      </c>
      <c r="G64" s="32">
        <f>G63</f>
        <v>206</v>
      </c>
      <c r="H64" s="684" t="s">
        <v>2091</v>
      </c>
    </row>
    <row r="65" spans="1:7">
      <c r="A65" s="679" t="s">
        <v>517</v>
      </c>
      <c r="B65" s="727">
        <v>2402</v>
      </c>
      <c r="C65" s="726" t="s">
        <v>1842</v>
      </c>
      <c r="D65" s="299"/>
      <c r="E65" s="260">
        <f>E64+E59+E39</f>
        <v>4551</v>
      </c>
      <c r="F65" s="260">
        <f>F64+F59+F39</f>
        <v>1700</v>
      </c>
      <c r="G65" s="260">
        <f>G64+G59+G39</f>
        <v>6251</v>
      </c>
    </row>
    <row r="66" spans="1:7">
      <c r="A66" s="679"/>
      <c r="B66" s="727"/>
      <c r="C66" s="726"/>
      <c r="D66" s="709"/>
      <c r="E66" s="709"/>
      <c r="F66" s="709"/>
      <c r="G66" s="709"/>
    </row>
    <row r="67" spans="1:7">
      <c r="A67" s="679" t="s">
        <v>523</v>
      </c>
      <c r="B67" s="727">
        <v>2406</v>
      </c>
      <c r="C67" s="726" t="s">
        <v>1853</v>
      </c>
      <c r="D67" s="709"/>
      <c r="E67" s="704"/>
      <c r="F67" s="704"/>
      <c r="G67" s="704"/>
    </row>
    <row r="68" spans="1:7">
      <c r="A68" s="679"/>
      <c r="B68" s="732">
        <v>1</v>
      </c>
      <c r="C68" s="708" t="s">
        <v>1854</v>
      </c>
      <c r="D68" s="709"/>
      <c r="E68" s="704"/>
      <c r="F68" s="704"/>
      <c r="G68" s="704"/>
    </row>
    <row r="69" spans="1:7">
      <c r="A69" s="679"/>
      <c r="B69" s="725">
        <v>1.0009999999999999</v>
      </c>
      <c r="C69" s="726" t="s">
        <v>1431</v>
      </c>
      <c r="D69" s="709"/>
      <c r="E69" s="704"/>
      <c r="F69" s="704"/>
      <c r="G69" s="704"/>
    </row>
    <row r="70" spans="1:7">
      <c r="A70" s="679"/>
      <c r="B70" s="734">
        <v>0.6</v>
      </c>
      <c r="C70" s="708" t="s">
        <v>1855</v>
      </c>
      <c r="D70" s="709"/>
      <c r="E70" s="704"/>
      <c r="F70" s="704"/>
      <c r="G70" s="704"/>
    </row>
    <row r="71" spans="1:7">
      <c r="A71" s="710"/>
      <c r="B71" s="711" t="s">
        <v>329</v>
      </c>
      <c r="C71" s="712" t="s">
        <v>528</v>
      </c>
      <c r="D71" s="239"/>
      <c r="E71" s="34">
        <v>1748</v>
      </c>
      <c r="F71" s="1841">
        <v>0</v>
      </c>
      <c r="G71" s="713">
        <f>SUM(E71:F71)</f>
        <v>1748</v>
      </c>
    </row>
    <row r="72" spans="1:7">
      <c r="A72" s="714"/>
      <c r="B72" s="2056" t="s">
        <v>330</v>
      </c>
      <c r="C72" s="2054" t="s">
        <v>532</v>
      </c>
      <c r="D72" s="301"/>
      <c r="E72" s="2057">
        <v>646</v>
      </c>
      <c r="F72" s="2058">
        <v>0</v>
      </c>
      <c r="G72" s="2059">
        <f>SUM(E72:F72)</f>
        <v>646</v>
      </c>
    </row>
    <row r="73" spans="1:7">
      <c r="A73" s="679"/>
      <c r="B73" s="715" t="s">
        <v>1856</v>
      </c>
      <c r="C73" s="708" t="s">
        <v>1389</v>
      </c>
      <c r="D73" s="25"/>
      <c r="E73" s="1721">
        <v>0</v>
      </c>
      <c r="F73" s="706">
        <v>700</v>
      </c>
      <c r="G73" s="720">
        <f>F73+E73</f>
        <v>700</v>
      </c>
    </row>
    <row r="74" spans="1:7">
      <c r="A74" s="679" t="s">
        <v>517</v>
      </c>
      <c r="B74" s="734">
        <v>0.6</v>
      </c>
      <c r="C74" s="708" t="s">
        <v>1855</v>
      </c>
      <c r="D74" s="25"/>
      <c r="E74" s="32">
        <f>SUM(E71:E73)</f>
        <v>2394</v>
      </c>
      <c r="F74" s="721">
        <f>SUM(F71:F73)</f>
        <v>700</v>
      </c>
      <c r="G74" s="721">
        <f>SUM(G71:G73)</f>
        <v>3094</v>
      </c>
    </row>
    <row r="75" spans="1:7">
      <c r="A75" s="679"/>
      <c r="B75" s="734"/>
      <c r="C75" s="708"/>
      <c r="D75" s="719"/>
      <c r="E75" s="719"/>
      <c r="F75" s="719"/>
      <c r="G75" s="719"/>
    </row>
    <row r="76" spans="1:7">
      <c r="A76" s="679"/>
      <c r="B76" s="734">
        <v>0.45</v>
      </c>
      <c r="C76" s="708" t="s">
        <v>537</v>
      </c>
      <c r="D76" s="709"/>
      <c r="E76" s="704"/>
      <c r="F76" s="704"/>
      <c r="G76" s="704"/>
    </row>
    <row r="77" spans="1:7">
      <c r="A77" s="679"/>
      <c r="B77" s="715" t="s">
        <v>1435</v>
      </c>
      <c r="C77" s="708" t="s">
        <v>528</v>
      </c>
      <c r="D77" s="25"/>
      <c r="E77" s="1721">
        <v>0</v>
      </c>
      <c r="F77" s="720">
        <v>10245</v>
      </c>
      <c r="G77" s="720">
        <f>F77+E77</f>
        <v>10245</v>
      </c>
    </row>
    <row r="78" spans="1:7">
      <c r="A78" s="679" t="s">
        <v>517</v>
      </c>
      <c r="B78" s="734">
        <v>0.45</v>
      </c>
      <c r="C78" s="708" t="s">
        <v>537</v>
      </c>
      <c r="D78" s="25"/>
      <c r="E78" s="1718">
        <f>SUM(E77:E77)</f>
        <v>0</v>
      </c>
      <c r="F78" s="721">
        <f>SUM(F77:F77)</f>
        <v>10245</v>
      </c>
      <c r="G78" s="721">
        <f>SUM(G77:G77)</f>
        <v>10245</v>
      </c>
    </row>
    <row r="79" spans="1:7">
      <c r="A79" s="679"/>
      <c r="B79" s="734"/>
      <c r="C79" s="708"/>
      <c r="D79" s="719"/>
      <c r="E79" s="719"/>
      <c r="F79" s="719"/>
      <c r="G79" s="719"/>
    </row>
    <row r="80" spans="1:7">
      <c r="A80" s="679"/>
      <c r="B80" s="734">
        <v>0.46</v>
      </c>
      <c r="C80" s="708" t="s">
        <v>542</v>
      </c>
      <c r="D80" s="709"/>
      <c r="E80" s="704"/>
      <c r="F80" s="704"/>
      <c r="G80" s="704"/>
    </row>
    <row r="81" spans="1:7">
      <c r="A81" s="679"/>
      <c r="B81" s="715" t="s">
        <v>1438</v>
      </c>
      <c r="C81" s="708" t="s">
        <v>528</v>
      </c>
      <c r="D81" s="25"/>
      <c r="E81" s="78">
        <v>1220</v>
      </c>
      <c r="F81" s="1721">
        <v>0</v>
      </c>
      <c r="G81" s="720">
        <f>SUM(E81:F81)</f>
        <v>1220</v>
      </c>
    </row>
    <row r="82" spans="1:7" ht="13.35" customHeight="1">
      <c r="A82" s="679" t="s">
        <v>517</v>
      </c>
      <c r="B82" s="734">
        <v>0.46</v>
      </c>
      <c r="C82" s="708" t="s">
        <v>542</v>
      </c>
      <c r="D82" s="25"/>
      <c r="E82" s="32">
        <f>SUM(E81:E81)</f>
        <v>1220</v>
      </c>
      <c r="F82" s="1718">
        <f>SUM(F81:F81)</f>
        <v>0</v>
      </c>
      <c r="G82" s="721">
        <f>SUM(G81:G81)</f>
        <v>1220</v>
      </c>
    </row>
    <row r="83" spans="1:7" ht="13.35" customHeight="1">
      <c r="A83" s="679"/>
      <c r="B83" s="734"/>
      <c r="C83" s="708"/>
      <c r="D83" s="719"/>
      <c r="E83" s="719"/>
      <c r="F83" s="719"/>
      <c r="G83" s="719"/>
    </row>
    <row r="84" spans="1:7" ht="13.35" customHeight="1">
      <c r="A84" s="679"/>
      <c r="B84" s="734">
        <v>0.47</v>
      </c>
      <c r="C84" s="708" t="s">
        <v>546</v>
      </c>
      <c r="D84" s="709"/>
      <c r="E84" s="709"/>
      <c r="F84" s="709"/>
      <c r="G84" s="709"/>
    </row>
    <row r="85" spans="1:7" ht="13.35" customHeight="1">
      <c r="A85" s="679"/>
      <c r="B85" s="715" t="s">
        <v>1</v>
      </c>
      <c r="C85" s="708" t="s">
        <v>528</v>
      </c>
      <c r="D85" s="25"/>
      <c r="E85" s="25">
        <v>696</v>
      </c>
      <c r="F85" s="716">
        <v>3860</v>
      </c>
      <c r="G85" s="716">
        <f>SUM(E85:F85)</f>
        <v>4556</v>
      </c>
    </row>
    <row r="86" spans="1:7" ht="13.35" customHeight="1">
      <c r="A86" s="679" t="s">
        <v>517</v>
      </c>
      <c r="B86" s="734">
        <v>0.47</v>
      </c>
      <c r="C86" s="708" t="s">
        <v>546</v>
      </c>
      <c r="D86" s="25"/>
      <c r="E86" s="32">
        <f>SUM(E85:E85)</f>
        <v>696</v>
      </c>
      <c r="F86" s="721">
        <f>SUM(F85:F85)</f>
        <v>3860</v>
      </c>
      <c r="G86" s="721">
        <f>SUM(G85:G85)</f>
        <v>4556</v>
      </c>
    </row>
    <row r="87" spans="1:7" ht="13.35" customHeight="1">
      <c r="A87" s="679"/>
      <c r="B87" s="734"/>
      <c r="C87" s="708"/>
      <c r="D87" s="719"/>
      <c r="E87" s="719"/>
      <c r="F87" s="719"/>
      <c r="G87" s="719"/>
    </row>
    <row r="88" spans="1:7" ht="13.35" customHeight="1">
      <c r="A88" s="679"/>
      <c r="B88" s="734">
        <v>0.48</v>
      </c>
      <c r="C88" s="708" t="s">
        <v>550</v>
      </c>
      <c r="D88" s="709"/>
      <c r="E88" s="704"/>
      <c r="F88" s="704"/>
      <c r="G88" s="704"/>
    </row>
    <row r="89" spans="1:7" ht="13.35" customHeight="1">
      <c r="A89" s="679"/>
      <c r="B89" s="715" t="s">
        <v>4</v>
      </c>
      <c r="C89" s="708" t="s">
        <v>528</v>
      </c>
      <c r="D89" s="25"/>
      <c r="E89" s="78">
        <v>5400</v>
      </c>
      <c r="F89" s="1721">
        <v>0</v>
      </c>
      <c r="G89" s="720">
        <f>SUM(E89:F89)</f>
        <v>5400</v>
      </c>
    </row>
    <row r="90" spans="1:7" ht="13.35" customHeight="1">
      <c r="A90" s="679"/>
      <c r="B90" s="715" t="s">
        <v>5</v>
      </c>
      <c r="C90" s="708" t="s">
        <v>530</v>
      </c>
      <c r="D90" s="30"/>
      <c r="E90" s="78">
        <v>200</v>
      </c>
      <c r="F90" s="1721">
        <v>0</v>
      </c>
      <c r="G90" s="720">
        <f>SUM(E90:F90)</f>
        <v>200</v>
      </c>
    </row>
    <row r="91" spans="1:7" ht="13.35" customHeight="1">
      <c r="A91" s="679" t="s">
        <v>517</v>
      </c>
      <c r="B91" s="734">
        <v>0.48</v>
      </c>
      <c r="C91" s="708" t="s">
        <v>550</v>
      </c>
      <c r="D91" s="25"/>
      <c r="E91" s="32">
        <f>SUM(E89:E90)</f>
        <v>5600</v>
      </c>
      <c r="F91" s="1718">
        <f>SUM(F89:F90)</f>
        <v>0</v>
      </c>
      <c r="G91" s="721">
        <f>SUM(G89:G90)</f>
        <v>5600</v>
      </c>
    </row>
    <row r="92" spans="1:7" ht="13.35" customHeight="1">
      <c r="A92" s="679" t="s">
        <v>517</v>
      </c>
      <c r="B92" s="725">
        <v>1.0009999999999999</v>
      </c>
      <c r="C92" s="726" t="s">
        <v>1431</v>
      </c>
      <c r="D92" s="25"/>
      <c r="E92" s="32">
        <f>E91+E86+E82+E78+E74</f>
        <v>9910</v>
      </c>
      <c r="F92" s="32">
        <f>F91+F86+F82+F78+F74</f>
        <v>14805</v>
      </c>
      <c r="G92" s="32">
        <f>G91+G86+G82+G78+G74</f>
        <v>24715</v>
      </c>
    </row>
    <row r="93" spans="1:7">
      <c r="A93" s="679"/>
      <c r="B93" s="2048"/>
      <c r="C93" s="726"/>
      <c r="D93" s="719"/>
      <c r="E93" s="719"/>
      <c r="F93" s="719"/>
      <c r="G93" s="719"/>
    </row>
    <row r="94" spans="1:7">
      <c r="A94" s="679"/>
      <c r="B94" s="725">
        <v>1.004</v>
      </c>
      <c r="C94" s="726" t="s">
        <v>1690</v>
      </c>
      <c r="D94" s="709"/>
      <c r="E94" s="704"/>
      <c r="F94" s="704"/>
      <c r="G94" s="704"/>
    </row>
    <row r="95" spans="1:7">
      <c r="A95" s="679"/>
      <c r="B95" s="736">
        <v>60</v>
      </c>
      <c r="C95" s="708" t="s">
        <v>556</v>
      </c>
      <c r="D95" s="709"/>
      <c r="E95" s="704"/>
      <c r="F95" s="704"/>
      <c r="G95" s="704"/>
    </row>
    <row r="96" spans="1:7">
      <c r="A96" s="679"/>
      <c r="B96" s="715" t="s">
        <v>557</v>
      </c>
      <c r="C96" s="708" t="s">
        <v>528</v>
      </c>
      <c r="D96" s="25"/>
      <c r="E96" s="78">
        <v>1206</v>
      </c>
      <c r="F96" s="1770">
        <v>0</v>
      </c>
      <c r="G96" s="78">
        <f>SUM(E96:F96)</f>
        <v>1206</v>
      </c>
    </row>
    <row r="97" spans="1:7">
      <c r="A97" s="679" t="s">
        <v>517</v>
      </c>
      <c r="B97" s="736">
        <v>60</v>
      </c>
      <c r="C97" s="708" t="s">
        <v>556</v>
      </c>
      <c r="D97" s="25"/>
      <c r="E97" s="32">
        <f>SUM(E96:E96)</f>
        <v>1206</v>
      </c>
      <c r="F97" s="1718">
        <f>SUM(F96:F96)</f>
        <v>0</v>
      </c>
      <c r="G97" s="32">
        <f>SUM(G96:G96)</f>
        <v>1206</v>
      </c>
    </row>
    <row r="98" spans="1:7">
      <c r="A98" s="679"/>
      <c r="B98" s="738"/>
      <c r="C98" s="708"/>
      <c r="D98" s="719"/>
      <c r="E98" s="242"/>
      <c r="F98" s="704"/>
      <c r="G98" s="242"/>
    </row>
    <row r="99" spans="1:7">
      <c r="A99" s="679"/>
      <c r="B99" s="736">
        <v>61</v>
      </c>
      <c r="C99" s="708" t="s">
        <v>38</v>
      </c>
      <c r="D99" s="719"/>
      <c r="E99" s="242"/>
      <c r="F99" s="704"/>
      <c r="G99" s="242"/>
    </row>
    <row r="100" spans="1:7">
      <c r="A100" s="679"/>
      <c r="B100" s="715" t="s">
        <v>561</v>
      </c>
      <c r="C100" s="708" t="s">
        <v>39</v>
      </c>
      <c r="D100" s="25"/>
      <c r="E100" s="78">
        <v>232</v>
      </c>
      <c r="F100" s="1721">
        <v>0</v>
      </c>
      <c r="G100" s="78">
        <f>SUM(E100:F100)</f>
        <v>232</v>
      </c>
    </row>
    <row r="101" spans="1:7">
      <c r="A101" s="679" t="s">
        <v>517</v>
      </c>
      <c r="B101" s="736">
        <v>61</v>
      </c>
      <c r="C101" s="708" t="s">
        <v>38</v>
      </c>
      <c r="D101" s="25"/>
      <c r="E101" s="32">
        <f>SUM(E100:E100)</f>
        <v>232</v>
      </c>
      <c r="F101" s="1718">
        <f>SUM(F100:F100)</f>
        <v>0</v>
      </c>
      <c r="G101" s="32">
        <f>SUM(G100:G100)</f>
        <v>232</v>
      </c>
    </row>
    <row r="102" spans="1:7">
      <c r="A102" s="679"/>
      <c r="B102" s="736"/>
      <c r="C102" s="708"/>
      <c r="D102" s="719"/>
      <c r="E102" s="42"/>
      <c r="F102" s="719"/>
      <c r="G102" s="42"/>
    </row>
    <row r="103" spans="1:7">
      <c r="A103" s="679"/>
      <c r="B103" s="736">
        <v>62</v>
      </c>
      <c r="C103" s="708" t="s">
        <v>40</v>
      </c>
      <c r="D103" s="719"/>
      <c r="E103" s="42"/>
      <c r="F103" s="719"/>
      <c r="G103" s="42"/>
    </row>
    <row r="104" spans="1:7">
      <c r="A104" s="679"/>
      <c r="B104" s="736" t="s">
        <v>41</v>
      </c>
      <c r="C104" s="708" t="s">
        <v>42</v>
      </c>
      <c r="D104" s="25"/>
      <c r="E104" s="25">
        <v>78</v>
      </c>
      <c r="F104" s="1716">
        <v>0</v>
      </c>
      <c r="G104" s="25">
        <f>SUM(E104:F104)</f>
        <v>78</v>
      </c>
    </row>
    <row r="105" spans="1:7">
      <c r="A105" s="679" t="s">
        <v>517</v>
      </c>
      <c r="B105" s="736">
        <v>62</v>
      </c>
      <c r="C105" s="708" t="s">
        <v>40</v>
      </c>
      <c r="D105" s="25"/>
      <c r="E105" s="32">
        <f>SUM(E104:E104)</f>
        <v>78</v>
      </c>
      <c r="F105" s="1718">
        <f>SUM(F104:F104)</f>
        <v>0</v>
      </c>
      <c r="G105" s="32">
        <f>SUM(G104:G104)</f>
        <v>78</v>
      </c>
    </row>
    <row r="106" spans="1:7">
      <c r="A106" s="710" t="s">
        <v>517</v>
      </c>
      <c r="B106" s="722">
        <v>1.004</v>
      </c>
      <c r="C106" s="2060" t="s">
        <v>1690</v>
      </c>
      <c r="D106" s="34"/>
      <c r="E106" s="32">
        <f>E105+E101+E97</f>
        <v>1516</v>
      </c>
      <c r="F106" s="1718">
        <f>F105+F101+F97</f>
        <v>0</v>
      </c>
      <c r="G106" s="32">
        <f>G105+G101+G97</f>
        <v>1516</v>
      </c>
    </row>
    <row r="107" spans="1:7" ht="25.5">
      <c r="A107" s="714"/>
      <c r="B107" s="2061">
        <v>1.0049999999999999</v>
      </c>
      <c r="C107" s="747" t="s">
        <v>43</v>
      </c>
      <c r="D107" s="748"/>
      <c r="E107" s="2055"/>
      <c r="F107" s="748"/>
      <c r="G107" s="2055"/>
    </row>
    <row r="108" spans="1:7">
      <c r="A108" s="679"/>
      <c r="B108" s="740">
        <v>63</v>
      </c>
      <c r="C108" s="708" t="s">
        <v>44</v>
      </c>
      <c r="D108" s="709"/>
      <c r="E108" s="372"/>
      <c r="F108" s="704"/>
      <c r="G108" s="372"/>
    </row>
    <row r="109" spans="1:7">
      <c r="A109" s="679"/>
      <c r="B109" s="715" t="s">
        <v>1119</v>
      </c>
      <c r="C109" s="708" t="s">
        <v>528</v>
      </c>
      <c r="D109" s="25"/>
      <c r="E109" s="25">
        <v>725</v>
      </c>
      <c r="F109" s="1770">
        <v>0</v>
      </c>
      <c r="G109" s="25">
        <f>SUM(E109:F109)</f>
        <v>725</v>
      </c>
    </row>
    <row r="110" spans="1:7">
      <c r="A110" s="679"/>
      <c r="B110" s="715" t="s">
        <v>1121</v>
      </c>
      <c r="C110" s="708" t="s">
        <v>532</v>
      </c>
      <c r="D110" s="25"/>
      <c r="E110" s="25">
        <v>350</v>
      </c>
      <c r="F110" s="1770">
        <v>0</v>
      </c>
      <c r="G110" s="25">
        <f>SUM(E110:F110)</f>
        <v>350</v>
      </c>
    </row>
    <row r="111" spans="1:7">
      <c r="A111" s="679" t="s">
        <v>517</v>
      </c>
      <c r="B111" s="680">
        <v>63</v>
      </c>
      <c r="C111" s="708" t="s">
        <v>44</v>
      </c>
      <c r="D111" s="25"/>
      <c r="E111" s="32">
        <f>SUM(E109:E110)</f>
        <v>1075</v>
      </c>
      <c r="F111" s="1718">
        <f>SUM(F109:F110)</f>
        <v>0</v>
      </c>
      <c r="G111" s="32">
        <f>SUM(G109:G110)</f>
        <v>1075</v>
      </c>
    </row>
    <row r="112" spans="1:7" ht="9.9499999999999993" customHeight="1">
      <c r="A112" s="679"/>
      <c r="B112" s="680"/>
      <c r="C112" s="708"/>
      <c r="D112" s="719"/>
      <c r="E112" s="42"/>
      <c r="F112" s="719"/>
      <c r="G112" s="42"/>
    </row>
    <row r="113" spans="1:7">
      <c r="A113" s="679"/>
      <c r="B113" s="740">
        <v>64</v>
      </c>
      <c r="C113" s="708" t="s">
        <v>45</v>
      </c>
      <c r="D113" s="719"/>
      <c r="E113" s="719"/>
      <c r="F113" s="719"/>
      <c r="G113" s="719"/>
    </row>
    <row r="114" spans="1:7">
      <c r="A114" s="679"/>
      <c r="B114" s="715" t="s">
        <v>1973</v>
      </c>
      <c r="C114" s="708" t="s">
        <v>528</v>
      </c>
      <c r="D114" s="25"/>
      <c r="E114" s="25">
        <v>4441</v>
      </c>
      <c r="F114" s="1716">
        <v>0</v>
      </c>
      <c r="G114" s="25">
        <f>SUM(E114:F114)</f>
        <v>4441</v>
      </c>
    </row>
    <row r="115" spans="1:7">
      <c r="A115" s="679"/>
      <c r="B115" s="715" t="s">
        <v>46</v>
      </c>
      <c r="C115" s="708" t="s">
        <v>188</v>
      </c>
      <c r="D115" s="25"/>
      <c r="E115" s="25">
        <v>178</v>
      </c>
      <c r="F115" s="1716">
        <v>0</v>
      </c>
      <c r="G115" s="25">
        <f>SUM(E115:F115)</f>
        <v>178</v>
      </c>
    </row>
    <row r="116" spans="1:7">
      <c r="A116" s="679" t="s">
        <v>517</v>
      </c>
      <c r="B116" s="740">
        <v>64</v>
      </c>
      <c r="C116" s="708" t="s">
        <v>45</v>
      </c>
      <c r="D116" s="25"/>
      <c r="E116" s="32">
        <f>SUM(E113:E115)</f>
        <v>4619</v>
      </c>
      <c r="F116" s="1718">
        <f>SUM(F113:F115)</f>
        <v>0</v>
      </c>
      <c r="G116" s="32">
        <f>SUM(G113:G115)</f>
        <v>4619</v>
      </c>
    </row>
    <row r="117" spans="1:7" ht="25.5">
      <c r="A117" s="679" t="s">
        <v>517</v>
      </c>
      <c r="B117" s="725">
        <v>1.0049999999999999</v>
      </c>
      <c r="C117" s="726" t="s">
        <v>43</v>
      </c>
      <c r="D117" s="25"/>
      <c r="E117" s="32">
        <f>E116+E111</f>
        <v>5694</v>
      </c>
      <c r="F117" s="1718">
        <f>F116+F111</f>
        <v>0</v>
      </c>
      <c r="G117" s="32">
        <f>G116+G111</f>
        <v>5694</v>
      </c>
    </row>
    <row r="118" spans="1:7" ht="15" customHeight="1">
      <c r="A118" s="679"/>
      <c r="B118" s="2048"/>
      <c r="C118" s="726"/>
      <c r="D118" s="719"/>
      <c r="E118" s="719"/>
      <c r="F118" s="719"/>
      <c r="G118" s="719"/>
    </row>
    <row r="119" spans="1:7">
      <c r="A119" s="679"/>
      <c r="B119" s="725">
        <v>1.0129999999999999</v>
      </c>
      <c r="C119" s="726" t="s">
        <v>47</v>
      </c>
      <c r="D119" s="709"/>
      <c r="E119" s="704"/>
      <c r="F119" s="704"/>
      <c r="G119" s="704"/>
    </row>
    <row r="120" spans="1:7">
      <c r="A120" s="679"/>
      <c r="B120" s="680">
        <v>65</v>
      </c>
      <c r="C120" s="708" t="s">
        <v>48</v>
      </c>
      <c r="D120" s="709"/>
      <c r="E120" s="704"/>
      <c r="F120" s="704"/>
      <c r="G120" s="704"/>
    </row>
    <row r="121" spans="1:7">
      <c r="A121" s="679"/>
      <c r="B121" s="715" t="s">
        <v>1608</v>
      </c>
      <c r="C121" s="708" t="s">
        <v>528</v>
      </c>
      <c r="D121" s="299"/>
      <c r="E121" s="78">
        <v>560</v>
      </c>
      <c r="F121" s="1770">
        <v>0</v>
      </c>
      <c r="G121" s="78">
        <f>SUM(E121:F121)</f>
        <v>560</v>
      </c>
    </row>
    <row r="122" spans="1:7">
      <c r="A122" s="679" t="s">
        <v>517</v>
      </c>
      <c r="B122" s="680">
        <v>65</v>
      </c>
      <c r="C122" s="708" t="s">
        <v>48</v>
      </c>
      <c r="D122" s="299"/>
      <c r="E122" s="260">
        <f>SUM(E121:E121)</f>
        <v>560</v>
      </c>
      <c r="F122" s="1771">
        <f>SUM(F121:F121)</f>
        <v>0</v>
      </c>
      <c r="G122" s="260">
        <f>SUM(G121:G121)</f>
        <v>560</v>
      </c>
    </row>
    <row r="123" spans="1:7">
      <c r="A123" s="679" t="s">
        <v>517</v>
      </c>
      <c r="B123" s="725">
        <v>1.0129999999999999</v>
      </c>
      <c r="C123" s="726" t="s">
        <v>47</v>
      </c>
      <c r="D123" s="25"/>
      <c r="E123" s="32">
        <f>E122</f>
        <v>560</v>
      </c>
      <c r="F123" s="1718">
        <f>F122</f>
        <v>0</v>
      </c>
      <c r="G123" s="32">
        <f>G122</f>
        <v>560</v>
      </c>
    </row>
    <row r="124" spans="1:7" ht="15" customHeight="1">
      <c r="A124" s="679"/>
      <c r="B124" s="725"/>
      <c r="C124" s="726"/>
      <c r="D124" s="719"/>
      <c r="E124" s="42"/>
      <c r="F124" s="719"/>
      <c r="G124" s="42"/>
    </row>
    <row r="125" spans="1:7" ht="25.5">
      <c r="A125" s="679"/>
      <c r="B125" s="728">
        <v>1.101</v>
      </c>
      <c r="C125" s="726" t="s">
        <v>49</v>
      </c>
      <c r="D125" s="709"/>
      <c r="E125" s="704"/>
      <c r="F125" s="704"/>
      <c r="G125" s="704"/>
    </row>
    <row r="126" spans="1:7">
      <c r="A126" s="679"/>
      <c r="B126" s="680">
        <v>66</v>
      </c>
      <c r="C126" s="708" t="s">
        <v>50</v>
      </c>
      <c r="D126" s="709"/>
      <c r="E126" s="704"/>
      <c r="F126" s="704"/>
      <c r="G126" s="704"/>
    </row>
    <row r="127" spans="1:7">
      <c r="A127" s="679"/>
      <c r="B127" s="680">
        <v>44</v>
      </c>
      <c r="C127" s="708" t="s">
        <v>526</v>
      </c>
      <c r="D127" s="709"/>
      <c r="E127" s="704"/>
      <c r="F127" s="704"/>
      <c r="G127" s="704"/>
    </row>
    <row r="128" spans="1:7">
      <c r="A128" s="679"/>
      <c r="B128" s="715" t="s">
        <v>51</v>
      </c>
      <c r="C128" s="708" t="s">
        <v>52</v>
      </c>
      <c r="D128" s="299"/>
      <c r="E128" s="299">
        <v>84</v>
      </c>
      <c r="F128" s="1840">
        <v>0</v>
      </c>
      <c r="G128" s="299">
        <f>SUM(E128:F128)</f>
        <v>84</v>
      </c>
    </row>
    <row r="129" spans="1:7">
      <c r="A129" s="679"/>
      <c r="B129" s="715" t="s">
        <v>53</v>
      </c>
      <c r="C129" s="708" t="s">
        <v>54</v>
      </c>
      <c r="D129" s="299"/>
      <c r="E129" s="25">
        <v>225</v>
      </c>
      <c r="F129" s="1840">
        <v>0</v>
      </c>
      <c r="G129" s="25">
        <f>SUM(E129:F129)</f>
        <v>225</v>
      </c>
    </row>
    <row r="130" spans="1:7">
      <c r="A130" s="679" t="s">
        <v>517</v>
      </c>
      <c r="B130" s="680">
        <v>44</v>
      </c>
      <c r="C130" s="708" t="s">
        <v>526</v>
      </c>
      <c r="D130" s="299"/>
      <c r="E130" s="260">
        <f>SUM(E128:E129)</f>
        <v>309</v>
      </c>
      <c r="F130" s="1771">
        <f>SUM(F128:F129)</f>
        <v>0</v>
      </c>
      <c r="G130" s="260">
        <f>SUM(G128:G129)</f>
        <v>309</v>
      </c>
    </row>
    <row r="131" spans="1:7" ht="15" customHeight="1">
      <c r="A131" s="679"/>
      <c r="B131" s="680"/>
      <c r="C131" s="708"/>
      <c r="D131" s="719"/>
      <c r="E131" s="719"/>
      <c r="F131" s="709"/>
      <c r="G131" s="719"/>
    </row>
    <row r="132" spans="1:7">
      <c r="A132" s="679"/>
      <c r="B132" s="680">
        <v>45</v>
      </c>
      <c r="C132" s="708" t="s">
        <v>537</v>
      </c>
      <c r="D132" s="719"/>
      <c r="E132" s="719"/>
      <c r="F132" s="709"/>
      <c r="G132" s="719"/>
    </row>
    <row r="133" spans="1:7">
      <c r="A133" s="679"/>
      <c r="B133" s="715" t="s">
        <v>148</v>
      </c>
      <c r="C133" s="708" t="s">
        <v>54</v>
      </c>
      <c r="D133" s="25"/>
      <c r="E133" s="25">
        <v>78</v>
      </c>
      <c r="F133" s="1770">
        <v>0</v>
      </c>
      <c r="G133" s="25">
        <f>SUM(E133:F133)</f>
        <v>78</v>
      </c>
    </row>
    <row r="134" spans="1:7" ht="15" customHeight="1">
      <c r="A134" s="679"/>
      <c r="B134" s="738"/>
      <c r="C134" s="708"/>
      <c r="D134" s="719"/>
      <c r="E134" s="719"/>
      <c r="F134" s="704"/>
      <c r="G134" s="719"/>
    </row>
    <row r="135" spans="1:7">
      <c r="A135" s="679"/>
      <c r="B135" s="680">
        <v>46</v>
      </c>
      <c r="C135" s="708" t="s">
        <v>542</v>
      </c>
      <c r="D135" s="719"/>
      <c r="E135" s="719"/>
      <c r="F135" s="704"/>
      <c r="G135" s="719"/>
    </row>
    <row r="136" spans="1:7">
      <c r="A136" s="679"/>
      <c r="B136" s="715" t="s">
        <v>149</v>
      </c>
      <c r="C136" s="708" t="s">
        <v>54</v>
      </c>
      <c r="D136" s="25"/>
      <c r="E136" s="25">
        <v>367</v>
      </c>
      <c r="F136" s="1770">
        <v>0</v>
      </c>
      <c r="G136" s="25">
        <f>SUM(E136:F136)</f>
        <v>367</v>
      </c>
    </row>
    <row r="137" spans="1:7" ht="15" customHeight="1">
      <c r="A137" s="679"/>
      <c r="B137" s="715"/>
      <c r="C137" s="708"/>
      <c r="D137" s="719"/>
      <c r="E137" s="719"/>
      <c r="F137" s="704"/>
      <c r="G137" s="719"/>
    </row>
    <row r="138" spans="1:7">
      <c r="A138" s="679"/>
      <c r="B138" s="680">
        <v>47</v>
      </c>
      <c r="C138" s="708" t="s">
        <v>546</v>
      </c>
      <c r="D138" s="719"/>
      <c r="E138" s="719"/>
      <c r="F138" s="704"/>
      <c r="G138" s="719"/>
    </row>
    <row r="139" spans="1:7">
      <c r="A139" s="710"/>
      <c r="B139" s="711" t="s">
        <v>150</v>
      </c>
      <c r="C139" s="712" t="s">
        <v>54</v>
      </c>
      <c r="D139" s="34"/>
      <c r="E139" s="34">
        <v>91</v>
      </c>
      <c r="F139" s="1841">
        <v>0</v>
      </c>
      <c r="G139" s="34">
        <f>SUM(E139:F139)</f>
        <v>91</v>
      </c>
    </row>
    <row r="140" spans="1:7">
      <c r="A140" s="714"/>
      <c r="B140" s="2053">
        <v>48</v>
      </c>
      <c r="C140" s="2054" t="s">
        <v>550</v>
      </c>
      <c r="D140" s="735"/>
      <c r="E140" s="735"/>
      <c r="F140" s="748"/>
      <c r="G140" s="735"/>
    </row>
    <row r="141" spans="1:7" ht="13.7" customHeight="1">
      <c r="A141" s="679"/>
      <c r="B141" s="715" t="s">
        <v>151</v>
      </c>
      <c r="C141" s="708" t="s">
        <v>54</v>
      </c>
      <c r="D141" s="25"/>
      <c r="E141" s="25">
        <v>54</v>
      </c>
      <c r="F141" s="1840">
        <v>0</v>
      </c>
      <c r="G141" s="25">
        <f>SUM(E141:F141)</f>
        <v>54</v>
      </c>
    </row>
    <row r="142" spans="1:7" ht="13.7" customHeight="1">
      <c r="A142" s="679" t="s">
        <v>517</v>
      </c>
      <c r="B142" s="680">
        <v>66</v>
      </c>
      <c r="C142" s="708" t="s">
        <v>50</v>
      </c>
      <c r="D142" s="299"/>
      <c r="E142" s="260">
        <f>E141+E139+E136+E133+E130</f>
        <v>899</v>
      </c>
      <c r="F142" s="1771">
        <f>F141+F139+F136+F133+F130</f>
        <v>0</v>
      </c>
      <c r="G142" s="260">
        <f>G141+G139+G136+G133+G130</f>
        <v>899</v>
      </c>
    </row>
    <row r="143" spans="1:7" ht="25.5">
      <c r="A143" s="679" t="s">
        <v>517</v>
      </c>
      <c r="B143" s="728">
        <v>1.101</v>
      </c>
      <c r="C143" s="726" t="s">
        <v>49</v>
      </c>
      <c r="D143" s="25"/>
      <c r="E143" s="32">
        <f>E142</f>
        <v>899</v>
      </c>
      <c r="F143" s="1718">
        <f>F142</f>
        <v>0</v>
      </c>
      <c r="G143" s="32">
        <f>G142</f>
        <v>899</v>
      </c>
    </row>
    <row r="144" spans="1:7" ht="14.25" customHeight="1">
      <c r="A144" s="679"/>
      <c r="B144" s="727"/>
      <c r="C144" s="726"/>
      <c r="D144" s="719"/>
      <c r="E144" s="42"/>
      <c r="F144" s="719"/>
      <c r="G144" s="719"/>
    </row>
    <row r="145" spans="1:7" ht="13.35" customHeight="1">
      <c r="A145" s="679"/>
      <c r="B145" s="728">
        <v>1.1020000000000001</v>
      </c>
      <c r="C145" s="726" t="s">
        <v>152</v>
      </c>
      <c r="D145" s="709"/>
      <c r="E145" s="704"/>
      <c r="F145" s="704"/>
      <c r="G145" s="704"/>
    </row>
    <row r="146" spans="1:7">
      <c r="A146" s="679"/>
      <c r="B146" s="680">
        <v>70</v>
      </c>
      <c r="C146" s="679" t="s">
        <v>153</v>
      </c>
      <c r="D146" s="719"/>
      <c r="E146" s="719"/>
      <c r="F146" s="719"/>
      <c r="G146" s="709"/>
    </row>
    <row r="147" spans="1:7">
      <c r="A147" s="679"/>
      <c r="B147" s="740">
        <v>61</v>
      </c>
      <c r="C147" s="708" t="s">
        <v>154</v>
      </c>
      <c r="D147" s="709"/>
      <c r="E147" s="719"/>
      <c r="F147" s="719"/>
      <c r="G147" s="719"/>
    </row>
    <row r="148" spans="1:7">
      <c r="A148" s="679"/>
      <c r="B148" s="715" t="s">
        <v>155</v>
      </c>
      <c r="C148" s="708" t="s">
        <v>528</v>
      </c>
      <c r="D148" s="25"/>
      <c r="E148" s="25">
        <v>1283</v>
      </c>
      <c r="F148" s="1716">
        <v>0</v>
      </c>
      <c r="G148" s="25">
        <f>SUM(E148:F148)</f>
        <v>1283</v>
      </c>
    </row>
    <row r="149" spans="1:7">
      <c r="A149" s="679"/>
      <c r="B149" s="715" t="s">
        <v>156</v>
      </c>
      <c r="C149" s="708" t="s">
        <v>530</v>
      </c>
      <c r="D149" s="25"/>
      <c r="E149" s="25">
        <v>100</v>
      </c>
      <c r="F149" s="1716">
        <v>0</v>
      </c>
      <c r="G149" s="25">
        <f>SUM(E149:F149)</f>
        <v>100</v>
      </c>
    </row>
    <row r="150" spans="1:7">
      <c r="A150" s="679"/>
      <c r="B150" s="715" t="s">
        <v>1241</v>
      </c>
      <c r="C150" s="708" t="s">
        <v>532</v>
      </c>
      <c r="D150" s="25"/>
      <c r="E150" s="25">
        <v>200</v>
      </c>
      <c r="F150" s="1716">
        <v>0</v>
      </c>
      <c r="G150" s="25">
        <f>SUM(E150:F150)</f>
        <v>200</v>
      </c>
    </row>
    <row r="151" spans="1:7">
      <c r="A151" s="679"/>
      <c r="B151" s="715" t="s">
        <v>1242</v>
      </c>
      <c r="C151" s="708" t="s">
        <v>1243</v>
      </c>
      <c r="D151" s="25"/>
      <c r="E151" s="25">
        <v>822</v>
      </c>
      <c r="F151" s="1840">
        <v>0</v>
      </c>
      <c r="G151" s="25">
        <f>SUM(E151:F151)</f>
        <v>822</v>
      </c>
    </row>
    <row r="152" spans="1:7">
      <c r="A152" s="679" t="s">
        <v>517</v>
      </c>
      <c r="B152" s="740">
        <v>61</v>
      </c>
      <c r="C152" s="708" t="s">
        <v>154</v>
      </c>
      <c r="D152" s="299"/>
      <c r="E152" s="260">
        <f>SUM(E147:E151)</f>
        <v>2405</v>
      </c>
      <c r="F152" s="1771">
        <f>SUM(F147:F151)</f>
        <v>0</v>
      </c>
      <c r="G152" s="260">
        <f>SUM(G147:G151)</f>
        <v>2405</v>
      </c>
    </row>
    <row r="153" spans="1:7" ht="14.25" customHeight="1">
      <c r="A153" s="679"/>
      <c r="B153" s="740"/>
      <c r="C153" s="708"/>
      <c r="D153" s="709"/>
      <c r="E153" s="719"/>
      <c r="F153" s="709"/>
      <c r="G153" s="719"/>
    </row>
    <row r="154" spans="1:7">
      <c r="A154" s="679"/>
      <c r="B154" s="740">
        <v>45</v>
      </c>
      <c r="C154" s="708" t="s">
        <v>537</v>
      </c>
      <c r="D154" s="719"/>
      <c r="E154" s="719"/>
      <c r="F154" s="709"/>
      <c r="G154" s="719"/>
    </row>
    <row r="155" spans="1:7">
      <c r="A155" s="679"/>
      <c r="B155" s="715" t="s">
        <v>157</v>
      </c>
      <c r="C155" s="708" t="s">
        <v>1244</v>
      </c>
      <c r="D155" s="25"/>
      <c r="E155" s="78">
        <v>160</v>
      </c>
      <c r="F155" s="1770">
        <v>0</v>
      </c>
      <c r="G155" s="78">
        <f>SUM(E155:F155)</f>
        <v>160</v>
      </c>
    </row>
    <row r="156" spans="1:7">
      <c r="A156" s="679" t="s">
        <v>517</v>
      </c>
      <c r="B156" s="740">
        <v>45</v>
      </c>
      <c r="C156" s="708" t="s">
        <v>537</v>
      </c>
      <c r="D156" s="25"/>
      <c r="E156" s="32">
        <f>SUM(E155)</f>
        <v>160</v>
      </c>
      <c r="F156" s="1718">
        <f>SUM(F155)</f>
        <v>0</v>
      </c>
      <c r="G156" s="32">
        <f>SUM(G155)</f>
        <v>160</v>
      </c>
    </row>
    <row r="157" spans="1:7" ht="14.25" customHeight="1">
      <c r="A157" s="679"/>
      <c r="B157" s="715"/>
      <c r="C157" s="708"/>
      <c r="D157" s="719"/>
      <c r="E157" s="42"/>
      <c r="F157" s="709"/>
      <c r="G157" s="42"/>
    </row>
    <row r="158" spans="1:7">
      <c r="A158" s="679"/>
      <c r="B158" s="740">
        <v>46</v>
      </c>
      <c r="C158" s="708" t="s">
        <v>542</v>
      </c>
      <c r="D158" s="719"/>
      <c r="E158" s="42"/>
      <c r="F158" s="709"/>
      <c r="G158" s="42"/>
    </row>
    <row r="159" spans="1:7">
      <c r="A159" s="679"/>
      <c r="B159" s="715" t="s">
        <v>158</v>
      </c>
      <c r="C159" s="708" t="s">
        <v>1244</v>
      </c>
      <c r="D159" s="25"/>
      <c r="E159" s="25">
        <v>748</v>
      </c>
      <c r="F159" s="1840">
        <v>0</v>
      </c>
      <c r="G159" s="25">
        <f>SUM(E159:F159)</f>
        <v>748</v>
      </c>
    </row>
    <row r="160" spans="1:7">
      <c r="A160" s="679" t="s">
        <v>517</v>
      </c>
      <c r="B160" s="740">
        <v>46</v>
      </c>
      <c r="C160" s="708" t="s">
        <v>542</v>
      </c>
      <c r="D160" s="299"/>
      <c r="E160" s="1321">
        <f>SUM(E159:E159)</f>
        <v>748</v>
      </c>
      <c r="F160" s="1771">
        <f>SUM(F159:F159)</f>
        <v>0</v>
      </c>
      <c r="G160" s="1321">
        <f>SUM(G159:G159)</f>
        <v>748</v>
      </c>
    </row>
    <row r="161" spans="1:7" ht="14.25" customHeight="1">
      <c r="A161" s="679"/>
      <c r="B161" s="715"/>
      <c r="C161" s="708"/>
      <c r="D161" s="719"/>
      <c r="E161" s="242"/>
      <c r="F161" s="704"/>
      <c r="G161" s="242"/>
    </row>
    <row r="162" spans="1:7">
      <c r="A162" s="679"/>
      <c r="B162" s="740">
        <v>47</v>
      </c>
      <c r="C162" s="708" t="s">
        <v>546</v>
      </c>
      <c r="D162" s="719"/>
      <c r="E162" s="242"/>
      <c r="F162" s="704"/>
      <c r="G162" s="242"/>
    </row>
    <row r="163" spans="1:7">
      <c r="A163" s="679"/>
      <c r="B163" s="715" t="s">
        <v>159</v>
      </c>
      <c r="C163" s="708" t="s">
        <v>1244</v>
      </c>
      <c r="D163" s="25"/>
      <c r="E163" s="78">
        <v>244</v>
      </c>
      <c r="F163" s="1770">
        <v>0</v>
      </c>
      <c r="G163" s="78">
        <f>SUM(E163:F163)</f>
        <v>244</v>
      </c>
    </row>
    <row r="164" spans="1:7">
      <c r="A164" s="679" t="s">
        <v>517</v>
      </c>
      <c r="B164" s="740">
        <v>47</v>
      </c>
      <c r="C164" s="708" t="s">
        <v>546</v>
      </c>
      <c r="D164" s="25"/>
      <c r="E164" s="745">
        <f>SUM(E163)</f>
        <v>244</v>
      </c>
      <c r="F164" s="1718">
        <f>SUM(F163)</f>
        <v>0</v>
      </c>
      <c r="G164" s="745">
        <f>SUM(G163)</f>
        <v>244</v>
      </c>
    </row>
    <row r="165" spans="1:7" ht="14.25" customHeight="1">
      <c r="A165" s="679"/>
      <c r="B165" s="740"/>
      <c r="C165" s="708"/>
      <c r="D165" s="719"/>
      <c r="E165" s="42"/>
      <c r="F165" s="709"/>
      <c r="G165" s="42"/>
    </row>
    <row r="166" spans="1:7">
      <c r="A166" s="679"/>
      <c r="B166" s="740">
        <v>48</v>
      </c>
      <c r="C166" s="708" t="s">
        <v>550</v>
      </c>
      <c r="D166" s="719"/>
      <c r="E166" s="724"/>
      <c r="F166" s="704"/>
      <c r="G166" s="724"/>
    </row>
    <row r="167" spans="1:7">
      <c r="A167" s="679"/>
      <c r="B167" s="715" t="s">
        <v>160</v>
      </c>
      <c r="C167" s="708" t="s">
        <v>1244</v>
      </c>
      <c r="D167" s="25"/>
      <c r="E167" s="78">
        <v>53</v>
      </c>
      <c r="F167" s="1770">
        <v>0</v>
      </c>
      <c r="G167" s="78">
        <f>SUM(E167:F167)</f>
        <v>53</v>
      </c>
    </row>
    <row r="168" spans="1:7">
      <c r="A168" s="679" t="s">
        <v>517</v>
      </c>
      <c r="B168" s="740">
        <v>48</v>
      </c>
      <c r="C168" s="708" t="s">
        <v>550</v>
      </c>
      <c r="D168" s="25"/>
      <c r="E168" s="745">
        <f>SUM(E167)</f>
        <v>53</v>
      </c>
      <c r="F168" s="1718">
        <f>SUM(F167)</f>
        <v>0</v>
      </c>
      <c r="G168" s="745">
        <f>SUM(G167)</f>
        <v>53</v>
      </c>
    </row>
    <row r="169" spans="1:7">
      <c r="A169" s="679" t="s">
        <v>517</v>
      </c>
      <c r="B169" s="680">
        <v>70</v>
      </c>
      <c r="C169" s="679" t="s">
        <v>153</v>
      </c>
      <c r="D169" s="25"/>
      <c r="E169" s="745">
        <f>E168+E164+E160+E156+E152</f>
        <v>3610</v>
      </c>
      <c r="F169" s="1718">
        <f>F168+F164+F160+F156+F152</f>
        <v>0</v>
      </c>
      <c r="G169" s="745">
        <f>G168+G164+G160+G156+G152</f>
        <v>3610</v>
      </c>
    </row>
    <row r="170" spans="1:7" ht="14.25" customHeight="1">
      <c r="A170" s="679"/>
      <c r="B170" s="680"/>
      <c r="C170" s="679"/>
      <c r="D170" s="719"/>
      <c r="E170" s="25"/>
      <c r="F170" s="719"/>
      <c r="G170" s="25"/>
    </row>
    <row r="171" spans="1:7">
      <c r="A171" s="679"/>
      <c r="B171" s="680">
        <v>71</v>
      </c>
      <c r="C171" s="708" t="s">
        <v>161</v>
      </c>
      <c r="D171" s="709"/>
      <c r="E171" s="704"/>
      <c r="F171" s="704"/>
      <c r="G171" s="704"/>
    </row>
    <row r="172" spans="1:7">
      <c r="A172" s="679"/>
      <c r="B172" s="680">
        <v>44</v>
      </c>
      <c r="C172" s="708" t="s">
        <v>526</v>
      </c>
      <c r="D172" s="709"/>
      <c r="E172" s="704"/>
      <c r="F172" s="704"/>
      <c r="G172" s="704"/>
    </row>
    <row r="173" spans="1:7">
      <c r="A173" s="679"/>
      <c r="B173" s="715" t="s">
        <v>162</v>
      </c>
      <c r="C173" s="708" t="s">
        <v>163</v>
      </c>
      <c r="D173" s="299"/>
      <c r="E173" s="78">
        <v>686</v>
      </c>
      <c r="F173" s="1770">
        <v>0</v>
      </c>
      <c r="G173" s="78">
        <f>SUM(E173:F173)</f>
        <v>686</v>
      </c>
    </row>
    <row r="174" spans="1:7">
      <c r="A174" s="710" t="s">
        <v>517</v>
      </c>
      <c r="B174" s="739">
        <v>44</v>
      </c>
      <c r="C174" s="712" t="s">
        <v>526</v>
      </c>
      <c r="D174" s="239"/>
      <c r="E174" s="1321">
        <f>SUM(E173:E173)</f>
        <v>686</v>
      </c>
      <c r="F174" s="1771">
        <f>SUM(F173:F173)</f>
        <v>0</v>
      </c>
      <c r="G174" s="1321">
        <f>SUM(G173:G173)</f>
        <v>686</v>
      </c>
    </row>
    <row r="175" spans="1:7">
      <c r="A175" s="714"/>
      <c r="B175" s="2053">
        <v>45</v>
      </c>
      <c r="C175" s="2054" t="s">
        <v>537</v>
      </c>
      <c r="D175" s="735"/>
      <c r="E175" s="735"/>
      <c r="F175" s="748"/>
      <c r="G175" s="735"/>
    </row>
    <row r="176" spans="1:7">
      <c r="A176" s="679"/>
      <c r="B176" s="715" t="s">
        <v>164</v>
      </c>
      <c r="C176" s="708" t="s">
        <v>136</v>
      </c>
      <c r="D176" s="25"/>
      <c r="E176" s="25">
        <v>2142</v>
      </c>
      <c r="F176" s="1840">
        <v>0</v>
      </c>
      <c r="G176" s="42">
        <f>SUM(E176:F176)</f>
        <v>2142</v>
      </c>
    </row>
    <row r="177" spans="1:7">
      <c r="A177" s="679" t="s">
        <v>517</v>
      </c>
      <c r="B177" s="680">
        <v>45</v>
      </c>
      <c r="C177" s="708" t="s">
        <v>537</v>
      </c>
      <c r="D177" s="299"/>
      <c r="E177" s="1321">
        <f>SUM(E176:E176)</f>
        <v>2142</v>
      </c>
      <c r="F177" s="1771">
        <f>SUM(F176:F176)</f>
        <v>0</v>
      </c>
      <c r="G177" s="1321">
        <f>SUM(G176:G176)</f>
        <v>2142</v>
      </c>
    </row>
    <row r="178" spans="1:7" ht="11.45" customHeight="1">
      <c r="A178" s="679"/>
      <c r="B178" s="715"/>
      <c r="C178" s="708"/>
      <c r="D178" s="719"/>
      <c r="E178" s="42"/>
      <c r="F178" s="709"/>
      <c r="G178" s="42"/>
    </row>
    <row r="179" spans="1:7">
      <c r="A179" s="679"/>
      <c r="B179" s="680">
        <v>47</v>
      </c>
      <c r="C179" s="708" t="s">
        <v>546</v>
      </c>
      <c r="D179" s="719"/>
      <c r="E179" s="42"/>
      <c r="F179" s="709"/>
      <c r="G179" s="42"/>
    </row>
    <row r="180" spans="1:7">
      <c r="A180" s="679"/>
      <c r="B180" s="715" t="s">
        <v>137</v>
      </c>
      <c r="C180" s="708" t="s">
        <v>138</v>
      </c>
      <c r="D180" s="25"/>
      <c r="E180" s="25">
        <v>54</v>
      </c>
      <c r="F180" s="1840">
        <v>0</v>
      </c>
      <c r="G180" s="25">
        <f>SUM(E180:F180)</f>
        <v>54</v>
      </c>
    </row>
    <row r="181" spans="1:7">
      <c r="A181" s="679" t="s">
        <v>517</v>
      </c>
      <c r="B181" s="680">
        <v>47</v>
      </c>
      <c r="C181" s="708" t="s">
        <v>546</v>
      </c>
      <c r="D181" s="299"/>
      <c r="E181" s="1321">
        <f>E180</f>
        <v>54</v>
      </c>
      <c r="F181" s="1771">
        <f>F180</f>
        <v>0</v>
      </c>
      <c r="G181" s="1321">
        <f>G180</f>
        <v>54</v>
      </c>
    </row>
    <row r="182" spans="1:7" ht="11.45" customHeight="1">
      <c r="A182" s="679"/>
      <c r="B182" s="715"/>
      <c r="C182" s="708"/>
      <c r="D182" s="719"/>
      <c r="E182" s="2046"/>
      <c r="F182" s="709"/>
      <c r="G182" s="2046"/>
    </row>
    <row r="183" spans="1:7">
      <c r="A183" s="679"/>
      <c r="B183" s="680">
        <v>48</v>
      </c>
      <c r="C183" s="708" t="s">
        <v>550</v>
      </c>
      <c r="D183" s="719"/>
      <c r="E183" s="42"/>
      <c r="F183" s="709"/>
      <c r="G183" s="42"/>
    </row>
    <row r="184" spans="1:7">
      <c r="A184" s="679"/>
      <c r="B184" s="715" t="s">
        <v>139</v>
      </c>
      <c r="C184" s="708" t="s">
        <v>136</v>
      </c>
      <c r="D184" s="25"/>
      <c r="E184" s="25">
        <v>5</v>
      </c>
      <c r="F184" s="1840">
        <v>0</v>
      </c>
      <c r="G184" s="25">
        <f>SUM(E184:F184)</f>
        <v>5</v>
      </c>
    </row>
    <row r="185" spans="1:7">
      <c r="A185" s="679" t="s">
        <v>517</v>
      </c>
      <c r="B185" s="680">
        <v>48</v>
      </c>
      <c r="C185" s="708" t="s">
        <v>550</v>
      </c>
      <c r="D185" s="25"/>
      <c r="E185" s="745">
        <f>SUM(E184:E184)</f>
        <v>5</v>
      </c>
      <c r="F185" s="1718">
        <f>SUM(F184:F184)</f>
        <v>0</v>
      </c>
      <c r="G185" s="745">
        <f>SUM(G184:G184)</f>
        <v>5</v>
      </c>
    </row>
    <row r="186" spans="1:7">
      <c r="A186" s="679" t="s">
        <v>517</v>
      </c>
      <c r="B186" s="680">
        <v>71</v>
      </c>
      <c r="C186" s="708" t="s">
        <v>161</v>
      </c>
      <c r="D186" s="25"/>
      <c r="E186" s="745">
        <f>E185+E181+E177+E174</f>
        <v>2887</v>
      </c>
      <c r="F186" s="1718">
        <f>F185+F181+F177+F174</f>
        <v>0</v>
      </c>
      <c r="G186" s="745">
        <f>G185+G181+G177+G174</f>
        <v>2887</v>
      </c>
    </row>
    <row r="187" spans="1:7">
      <c r="A187" s="679" t="s">
        <v>517</v>
      </c>
      <c r="B187" s="728">
        <v>1.1020000000000001</v>
      </c>
      <c r="C187" s="726" t="s">
        <v>152</v>
      </c>
      <c r="D187" s="25"/>
      <c r="E187" s="32">
        <f>E169+E186</f>
        <v>6497</v>
      </c>
      <c r="F187" s="1718">
        <f>F169+F186</f>
        <v>0</v>
      </c>
      <c r="G187" s="32">
        <f>G169+G186</f>
        <v>6497</v>
      </c>
    </row>
    <row r="188" spans="1:7">
      <c r="A188" s="679"/>
      <c r="B188" s="727"/>
      <c r="C188" s="726"/>
      <c r="D188" s="719"/>
      <c r="E188" s="719"/>
      <c r="F188" s="719"/>
      <c r="G188" s="719"/>
    </row>
    <row r="189" spans="1:7">
      <c r="A189" s="679"/>
      <c r="B189" s="728">
        <v>1.105</v>
      </c>
      <c r="C189" s="726" t="s">
        <v>140</v>
      </c>
      <c r="D189" s="709"/>
      <c r="E189" s="704"/>
      <c r="F189" s="704"/>
      <c r="G189" s="704"/>
    </row>
    <row r="190" spans="1:7">
      <c r="A190" s="679"/>
      <c r="B190" s="680">
        <v>73</v>
      </c>
      <c r="C190" s="708" t="s">
        <v>141</v>
      </c>
      <c r="D190" s="709"/>
      <c r="E190" s="704"/>
      <c r="F190" s="704"/>
      <c r="G190" s="704"/>
    </row>
    <row r="191" spans="1:7">
      <c r="A191" s="679"/>
      <c r="B191" s="680">
        <v>45</v>
      </c>
      <c r="C191" s="708" t="s">
        <v>537</v>
      </c>
      <c r="D191" s="709"/>
      <c r="E191" s="704"/>
      <c r="F191" s="704"/>
      <c r="G191" s="704"/>
    </row>
    <row r="192" spans="1:7">
      <c r="A192" s="679"/>
      <c r="B192" s="715" t="s">
        <v>665</v>
      </c>
      <c r="C192" s="708" t="s">
        <v>528</v>
      </c>
      <c r="D192" s="296"/>
      <c r="E192" s="1721">
        <v>0</v>
      </c>
      <c r="F192" s="78">
        <v>1110</v>
      </c>
      <c r="G192" s="720">
        <f>SUM(F192)</f>
        <v>1110</v>
      </c>
    </row>
    <row r="193" spans="1:7">
      <c r="A193" s="679" t="s">
        <v>517</v>
      </c>
      <c r="B193" s="680">
        <v>73</v>
      </c>
      <c r="C193" s="708" t="s">
        <v>141</v>
      </c>
      <c r="D193" s="25"/>
      <c r="E193" s="1718">
        <f>SUM(E192:E192)</f>
        <v>0</v>
      </c>
      <c r="F193" s="745">
        <f>SUM(F192:F192)</f>
        <v>1110</v>
      </c>
      <c r="G193" s="721">
        <f>SUM(G192:G192)</f>
        <v>1110</v>
      </c>
    </row>
    <row r="194" spans="1:7">
      <c r="A194" s="679" t="s">
        <v>517</v>
      </c>
      <c r="B194" s="728">
        <v>1.105</v>
      </c>
      <c r="C194" s="726" t="s">
        <v>140</v>
      </c>
      <c r="D194" s="25"/>
      <c r="E194" s="1718">
        <f>E193</f>
        <v>0</v>
      </c>
      <c r="F194" s="745">
        <f>F193</f>
        <v>1110</v>
      </c>
      <c r="G194" s="721">
        <f>G193</f>
        <v>1110</v>
      </c>
    </row>
    <row r="195" spans="1:7" ht="6.95" customHeight="1">
      <c r="A195" s="679"/>
      <c r="B195" s="727"/>
      <c r="C195" s="726"/>
      <c r="D195" s="719"/>
      <c r="E195" s="719"/>
      <c r="F195" s="719"/>
      <c r="G195" s="719"/>
    </row>
    <row r="196" spans="1:7">
      <c r="A196" s="679"/>
      <c r="B196" s="728">
        <v>1.8</v>
      </c>
      <c r="C196" s="726" t="s">
        <v>565</v>
      </c>
      <c r="D196" s="709"/>
      <c r="E196" s="704"/>
      <c r="F196" s="704"/>
      <c r="G196" s="704"/>
    </row>
    <row r="197" spans="1:7">
      <c r="A197" s="679"/>
      <c r="B197" s="680">
        <v>44</v>
      </c>
      <c r="C197" s="708" t="s">
        <v>526</v>
      </c>
      <c r="D197" s="709"/>
      <c r="E197" s="704"/>
      <c r="F197" s="704"/>
      <c r="G197" s="704"/>
    </row>
    <row r="198" spans="1:7">
      <c r="A198" s="679"/>
      <c r="B198" s="715" t="s">
        <v>1738</v>
      </c>
      <c r="C198" s="708" t="s">
        <v>534</v>
      </c>
      <c r="D198" s="25"/>
      <c r="E198" s="299">
        <v>7519</v>
      </c>
      <c r="F198" s="1721">
        <v>0</v>
      </c>
      <c r="G198" s="78">
        <f>SUM(E198:F198)</f>
        <v>7519</v>
      </c>
    </row>
    <row r="199" spans="1:7">
      <c r="A199" s="679" t="s">
        <v>517</v>
      </c>
      <c r="B199" s="728">
        <v>1.8</v>
      </c>
      <c r="C199" s="726" t="s">
        <v>565</v>
      </c>
      <c r="D199" s="25"/>
      <c r="E199" s="32">
        <f>SUM(E198,E197:E197)</f>
        <v>7519</v>
      </c>
      <c r="F199" s="1718">
        <f>SUM(F198,F197:F197)</f>
        <v>0</v>
      </c>
      <c r="G199" s="32">
        <f>SUM(G198,G197:G197)</f>
        <v>7519</v>
      </c>
    </row>
    <row r="200" spans="1:7">
      <c r="A200" s="679" t="s">
        <v>517</v>
      </c>
      <c r="B200" s="732">
        <v>1</v>
      </c>
      <c r="C200" s="708" t="s">
        <v>1854</v>
      </c>
      <c r="D200" s="25"/>
      <c r="E200" s="32">
        <f>E199+E194+E187+E143+E123+E117+E106+E92</f>
        <v>32595</v>
      </c>
      <c r="F200" s="32">
        <f>F199+F194+F187+F143+F123+F117+F106+F92</f>
        <v>15915</v>
      </c>
      <c r="G200" s="32">
        <f>G199+G194+G187+G143+G123+G117+G106+G92</f>
        <v>48510</v>
      </c>
    </row>
    <row r="201" spans="1:7" ht="6.95" customHeight="1">
      <c r="A201" s="679"/>
      <c r="B201" s="732"/>
      <c r="C201" s="708"/>
      <c r="D201" s="742"/>
      <c r="E201" s="742"/>
      <c r="F201" s="719"/>
      <c r="G201" s="719"/>
    </row>
    <row r="202" spans="1:7">
      <c r="A202" s="679"/>
      <c r="B202" s="732">
        <v>2</v>
      </c>
      <c r="C202" s="708" t="s">
        <v>142</v>
      </c>
      <c r="D202" s="709"/>
      <c r="E202" s="704"/>
      <c r="F202" s="704"/>
      <c r="G202" s="704"/>
    </row>
    <row r="203" spans="1:7">
      <c r="A203" s="679"/>
      <c r="B203" s="728">
        <v>2.11</v>
      </c>
      <c r="C203" s="726" t="s">
        <v>143</v>
      </c>
      <c r="D203" s="709"/>
      <c r="E203" s="709"/>
      <c r="F203" s="709"/>
      <c r="G203" s="709"/>
    </row>
    <row r="204" spans="1:7">
      <c r="A204" s="679"/>
      <c r="B204" s="743">
        <v>0.38</v>
      </c>
      <c r="C204" s="708" t="s">
        <v>144</v>
      </c>
      <c r="D204" s="709"/>
      <c r="E204" s="709"/>
      <c r="F204" s="709"/>
      <c r="G204" s="709"/>
    </row>
    <row r="205" spans="1:7">
      <c r="A205" s="679"/>
      <c r="B205" s="715" t="s">
        <v>145</v>
      </c>
      <c r="C205" s="708" t="s">
        <v>528</v>
      </c>
      <c r="D205" s="296"/>
      <c r="E205" s="1719">
        <v>0</v>
      </c>
      <c r="F205" s="239">
        <v>600</v>
      </c>
      <c r="G205" s="713">
        <f>SUM(F205)</f>
        <v>600</v>
      </c>
    </row>
    <row r="206" spans="1:7" ht="13.5" customHeight="1">
      <c r="A206" s="679"/>
      <c r="B206" s="715" t="s">
        <v>146</v>
      </c>
      <c r="C206" s="708" t="s">
        <v>532</v>
      </c>
      <c r="D206" s="299"/>
      <c r="E206" s="25">
        <v>100</v>
      </c>
      <c r="F206" s="731">
        <v>50</v>
      </c>
      <c r="G206" s="716">
        <f>SUM(E206:F206)</f>
        <v>150</v>
      </c>
    </row>
    <row r="207" spans="1:7" ht="13.5" customHeight="1">
      <c r="A207" s="679" t="s">
        <v>517</v>
      </c>
      <c r="B207" s="743">
        <v>0.38</v>
      </c>
      <c r="C207" s="708" t="s">
        <v>144</v>
      </c>
      <c r="D207" s="25"/>
      <c r="E207" s="32">
        <f>SUM(E204:E206)</f>
        <v>100</v>
      </c>
      <c r="F207" s="32">
        <f>SUM(F204:F206)</f>
        <v>650</v>
      </c>
      <c r="G207" s="32">
        <f>SUM(G204:G206)</f>
        <v>750</v>
      </c>
    </row>
    <row r="208" spans="1:7" ht="13.5" customHeight="1">
      <c r="A208" s="679"/>
      <c r="B208" s="743"/>
      <c r="C208" s="708"/>
      <c r="D208" s="719"/>
      <c r="E208" s="719"/>
      <c r="F208" s="719"/>
      <c r="G208" s="719"/>
    </row>
    <row r="209" spans="1:7" ht="13.5" customHeight="1">
      <c r="A209" s="679"/>
      <c r="B209" s="743">
        <v>0.45</v>
      </c>
      <c r="C209" s="708" t="s">
        <v>537</v>
      </c>
      <c r="D209" s="719"/>
      <c r="E209" s="719"/>
      <c r="F209" s="719"/>
      <c r="G209" s="719"/>
    </row>
    <row r="210" spans="1:7" ht="13.5" customHeight="1">
      <c r="A210" s="679"/>
      <c r="B210" s="715" t="s">
        <v>1435</v>
      </c>
      <c r="C210" s="708" t="s">
        <v>528</v>
      </c>
      <c r="D210" s="25"/>
      <c r="E210" s="25">
        <v>2361</v>
      </c>
      <c r="F210" s="1716">
        <v>0</v>
      </c>
      <c r="G210" s="716">
        <f>SUM(E210:F210)</f>
        <v>2361</v>
      </c>
    </row>
    <row r="211" spans="1:7" ht="25.5">
      <c r="A211" s="710"/>
      <c r="B211" s="711" t="s">
        <v>147</v>
      </c>
      <c r="C211" s="712" t="s">
        <v>1679</v>
      </c>
      <c r="D211" s="239"/>
      <c r="E211" s="34">
        <v>608</v>
      </c>
      <c r="F211" s="1841">
        <v>0</v>
      </c>
      <c r="G211" s="34">
        <f>SUM(E211:F211)</f>
        <v>608</v>
      </c>
    </row>
    <row r="212" spans="1:7" ht="13.5" customHeight="1">
      <c r="A212" s="714" t="s">
        <v>517</v>
      </c>
      <c r="B212" s="2062">
        <v>0.45</v>
      </c>
      <c r="C212" s="2054" t="s">
        <v>537</v>
      </c>
      <c r="D212" s="301"/>
      <c r="E212" s="260">
        <f>SUM(E210:E211)</f>
        <v>2969</v>
      </c>
      <c r="F212" s="1771">
        <f>SUM(F210:F211)</f>
        <v>0</v>
      </c>
      <c r="G212" s="707">
        <f>SUM(G210:G211)</f>
        <v>2969</v>
      </c>
    </row>
    <row r="213" spans="1:7" ht="6.75" customHeight="1">
      <c r="A213" s="679"/>
      <c r="B213" s="715"/>
      <c r="C213" s="708" t="s">
        <v>1653</v>
      </c>
      <c r="D213" s="719"/>
      <c r="E213" s="719"/>
      <c r="F213" s="719"/>
      <c r="G213" s="719"/>
    </row>
    <row r="214" spans="1:7" ht="13.5" customHeight="1">
      <c r="A214" s="679"/>
      <c r="B214" s="743">
        <v>0.46</v>
      </c>
      <c r="C214" s="708" t="s">
        <v>542</v>
      </c>
      <c r="D214" s="719"/>
      <c r="E214" s="719"/>
      <c r="F214" s="719"/>
      <c r="G214" s="719"/>
    </row>
    <row r="215" spans="1:7" ht="13.5" customHeight="1">
      <c r="A215" s="679"/>
      <c r="B215" s="715" t="s">
        <v>1438</v>
      </c>
      <c r="C215" s="708" t="s">
        <v>528</v>
      </c>
      <c r="D215" s="25"/>
      <c r="E215" s="25">
        <v>2012</v>
      </c>
      <c r="F215" s="1716">
        <v>0</v>
      </c>
      <c r="G215" s="25">
        <f>SUM(E215:F215)</f>
        <v>2012</v>
      </c>
    </row>
    <row r="216" spans="1:7" ht="13.5" customHeight="1">
      <c r="A216" s="679"/>
      <c r="B216" s="715" t="s">
        <v>1439</v>
      </c>
      <c r="C216" s="708" t="s">
        <v>530</v>
      </c>
      <c r="D216" s="25"/>
      <c r="E216" s="1815">
        <v>200</v>
      </c>
      <c r="F216" s="2052">
        <v>0</v>
      </c>
      <c r="G216" s="1815">
        <f>SUM(E216:F216)</f>
        <v>200</v>
      </c>
    </row>
    <row r="217" spans="1:7" ht="13.5" customHeight="1">
      <c r="A217" s="679"/>
      <c r="B217" s="715" t="s">
        <v>0</v>
      </c>
      <c r="C217" s="708" t="s">
        <v>532</v>
      </c>
      <c r="D217" s="25"/>
      <c r="E217" s="25">
        <v>200</v>
      </c>
      <c r="F217" s="1716">
        <v>0</v>
      </c>
      <c r="G217" s="25">
        <f>SUM(E217:F217)</f>
        <v>200</v>
      </c>
    </row>
    <row r="218" spans="1:7" ht="25.5">
      <c r="A218" s="679"/>
      <c r="B218" s="715" t="s">
        <v>1680</v>
      </c>
      <c r="C218" s="708" t="s">
        <v>1679</v>
      </c>
      <c r="D218" s="25"/>
      <c r="E218" s="25">
        <v>167</v>
      </c>
      <c r="F218" s="1716">
        <v>0</v>
      </c>
      <c r="G218" s="25">
        <f>SUM(E218:F218)</f>
        <v>167</v>
      </c>
    </row>
    <row r="219" spans="1:7" ht="13.5" customHeight="1">
      <c r="A219" s="679" t="s">
        <v>517</v>
      </c>
      <c r="B219" s="743">
        <v>0.46</v>
      </c>
      <c r="C219" s="708" t="s">
        <v>542</v>
      </c>
      <c r="D219" s="299"/>
      <c r="E219" s="260">
        <f>SUM(E215:E218)</f>
        <v>2579</v>
      </c>
      <c r="F219" s="1771">
        <f>SUM(F215:F218)</f>
        <v>0</v>
      </c>
      <c r="G219" s="260">
        <f>SUM(G215:G218)</f>
        <v>2579</v>
      </c>
    </row>
    <row r="220" spans="1:7" ht="6.75" customHeight="1">
      <c r="A220" s="679"/>
      <c r="B220" s="743"/>
      <c r="C220" s="708"/>
      <c r="D220" s="709"/>
      <c r="E220" s="719"/>
      <c r="F220" s="709"/>
      <c r="G220" s="719"/>
    </row>
    <row r="221" spans="1:7" ht="13.5" customHeight="1">
      <c r="A221" s="679"/>
      <c r="B221" s="743">
        <v>0.47</v>
      </c>
      <c r="C221" s="708" t="s">
        <v>546</v>
      </c>
      <c r="D221" s="709"/>
      <c r="E221" s="709"/>
      <c r="F221" s="709"/>
      <c r="G221" s="709"/>
    </row>
    <row r="222" spans="1:7" ht="13.5" customHeight="1">
      <c r="A222" s="679"/>
      <c r="B222" s="715" t="s">
        <v>1</v>
      </c>
      <c r="C222" s="708" t="s">
        <v>528</v>
      </c>
      <c r="D222" s="299"/>
      <c r="E222" s="25">
        <v>1915</v>
      </c>
      <c r="F222" s="1840">
        <v>0</v>
      </c>
      <c r="G222" s="25">
        <f>SUM(E222:F222)</f>
        <v>1915</v>
      </c>
    </row>
    <row r="223" spans="1:7" ht="13.5" customHeight="1">
      <c r="A223" s="679"/>
      <c r="B223" s="715" t="s">
        <v>2</v>
      </c>
      <c r="C223" s="708" t="s">
        <v>530</v>
      </c>
      <c r="D223" s="299"/>
      <c r="E223" s="25">
        <v>15</v>
      </c>
      <c r="F223" s="1840">
        <v>0</v>
      </c>
      <c r="G223" s="25">
        <f>SUM(E223:F223)</f>
        <v>15</v>
      </c>
    </row>
    <row r="224" spans="1:7" ht="13.5" customHeight="1">
      <c r="A224" s="679"/>
      <c r="B224" s="715" t="s">
        <v>3</v>
      </c>
      <c r="C224" s="708" t="s">
        <v>532</v>
      </c>
      <c r="D224" s="299"/>
      <c r="E224" s="25">
        <v>10</v>
      </c>
      <c r="F224" s="1840">
        <v>0</v>
      </c>
      <c r="G224" s="25">
        <f>SUM(E224:F224)</f>
        <v>10</v>
      </c>
    </row>
    <row r="225" spans="1:7" ht="25.5">
      <c r="A225" s="679"/>
      <c r="B225" s="715" t="s">
        <v>1681</v>
      </c>
      <c r="C225" s="708" t="s">
        <v>1679</v>
      </c>
      <c r="D225" s="299"/>
      <c r="E225" s="25">
        <v>219</v>
      </c>
      <c r="F225" s="1840">
        <v>0</v>
      </c>
      <c r="G225" s="25">
        <f>SUM(E225:F225)</f>
        <v>219</v>
      </c>
    </row>
    <row r="226" spans="1:7" ht="13.5" customHeight="1">
      <c r="A226" s="679" t="s">
        <v>517</v>
      </c>
      <c r="B226" s="743">
        <v>0.47</v>
      </c>
      <c r="C226" s="708" t="s">
        <v>546</v>
      </c>
      <c r="D226" s="25"/>
      <c r="E226" s="32">
        <f>SUM(E222:E225)</f>
        <v>2159</v>
      </c>
      <c r="F226" s="1718">
        <f>SUM(F222:F225)</f>
        <v>0</v>
      </c>
      <c r="G226" s="32">
        <f>SUM(G222:G225)</f>
        <v>2159</v>
      </c>
    </row>
    <row r="227" spans="1:7" ht="6.75" customHeight="1">
      <c r="A227" s="679"/>
      <c r="B227" s="743"/>
      <c r="C227" s="708"/>
      <c r="D227" s="709"/>
      <c r="E227" s="719"/>
      <c r="F227" s="709"/>
      <c r="G227" s="719"/>
    </row>
    <row r="228" spans="1:7" ht="13.5" customHeight="1">
      <c r="A228" s="679"/>
      <c r="B228" s="743">
        <v>0.48</v>
      </c>
      <c r="C228" s="708" t="s">
        <v>550</v>
      </c>
      <c r="D228" s="709"/>
      <c r="E228" s="704"/>
      <c r="F228" s="704"/>
      <c r="G228" s="704"/>
    </row>
    <row r="229" spans="1:7" ht="13.5" customHeight="1">
      <c r="A229" s="679"/>
      <c r="B229" s="715" t="s">
        <v>4</v>
      </c>
      <c r="C229" s="708" t="s">
        <v>528</v>
      </c>
      <c r="D229" s="25"/>
      <c r="E229" s="25">
        <v>1842</v>
      </c>
      <c r="F229" s="1840">
        <v>0</v>
      </c>
      <c r="G229" s="25">
        <f>SUM(E229:F229)</f>
        <v>1842</v>
      </c>
    </row>
    <row r="230" spans="1:7" ht="13.5" customHeight="1">
      <c r="A230" s="679"/>
      <c r="B230" s="715" t="s">
        <v>5</v>
      </c>
      <c r="C230" s="708" t="s">
        <v>530</v>
      </c>
      <c r="D230" s="25"/>
      <c r="E230" s="25">
        <v>200</v>
      </c>
      <c r="F230" s="1840">
        <v>0</v>
      </c>
      <c r="G230" s="25">
        <f>SUM(E230:F230)</f>
        <v>200</v>
      </c>
    </row>
    <row r="231" spans="1:7" ht="13.5" customHeight="1">
      <c r="A231" s="679"/>
      <c r="B231" s="715" t="s">
        <v>6</v>
      </c>
      <c r="C231" s="708" t="s">
        <v>532</v>
      </c>
      <c r="D231" s="25"/>
      <c r="E231" s="25">
        <v>200</v>
      </c>
      <c r="F231" s="1840">
        <v>0</v>
      </c>
      <c r="G231" s="25">
        <f>SUM(E231:F231)</f>
        <v>200</v>
      </c>
    </row>
    <row r="232" spans="1:7" ht="25.5">
      <c r="A232" s="679"/>
      <c r="B232" s="715" t="s">
        <v>1682</v>
      </c>
      <c r="C232" s="708" t="s">
        <v>1679</v>
      </c>
      <c r="D232" s="299"/>
      <c r="E232" s="25">
        <v>152</v>
      </c>
      <c r="F232" s="1840">
        <v>0</v>
      </c>
      <c r="G232" s="25">
        <f>SUM(E232:F232)</f>
        <v>152</v>
      </c>
    </row>
    <row r="233" spans="1:7" ht="13.5" customHeight="1">
      <c r="A233" s="679" t="s">
        <v>517</v>
      </c>
      <c r="B233" s="743">
        <v>0.48</v>
      </c>
      <c r="C233" s="708" t="s">
        <v>550</v>
      </c>
      <c r="D233" s="25"/>
      <c r="E233" s="32">
        <f>SUM(E229:E232)</f>
        <v>2394</v>
      </c>
      <c r="F233" s="1718">
        <f>SUM(F229:F232)</f>
        <v>0</v>
      </c>
      <c r="G233" s="32">
        <f>SUM(G229:G232)</f>
        <v>2394</v>
      </c>
    </row>
    <row r="234" spans="1:7" ht="6.75" customHeight="1">
      <c r="A234" s="679"/>
      <c r="B234" s="680"/>
      <c r="C234" s="708"/>
      <c r="D234" s="719"/>
      <c r="E234" s="719"/>
      <c r="F234" s="719"/>
      <c r="G234" s="719"/>
    </row>
    <row r="235" spans="1:7" ht="13.5" customHeight="1">
      <c r="A235" s="679"/>
      <c r="B235" s="743">
        <v>0.66</v>
      </c>
      <c r="C235" s="708" t="s">
        <v>1683</v>
      </c>
      <c r="D235" s="709"/>
      <c r="E235" s="709"/>
      <c r="F235" s="709"/>
      <c r="G235" s="709"/>
    </row>
    <row r="236" spans="1:7" ht="25.5">
      <c r="A236" s="679"/>
      <c r="B236" s="715" t="s">
        <v>1684</v>
      </c>
      <c r="C236" s="708" t="s">
        <v>1679</v>
      </c>
      <c r="D236" s="299"/>
      <c r="E236" s="299">
        <v>718</v>
      </c>
      <c r="F236" s="1840">
        <v>0</v>
      </c>
      <c r="G236" s="299">
        <f>SUM(E236:F236)</f>
        <v>718</v>
      </c>
    </row>
    <row r="237" spans="1:7">
      <c r="A237" s="679" t="s">
        <v>517</v>
      </c>
      <c r="B237" s="743">
        <v>0.66</v>
      </c>
      <c r="C237" s="708" t="s">
        <v>1683</v>
      </c>
      <c r="D237" s="299"/>
      <c r="E237" s="260">
        <f>SUM(E236:E236)</f>
        <v>718</v>
      </c>
      <c r="F237" s="1771">
        <f>SUM(F236:F236)</f>
        <v>0</v>
      </c>
      <c r="G237" s="707">
        <f>SUM(G236:G236)</f>
        <v>718</v>
      </c>
    </row>
    <row r="238" spans="1:7">
      <c r="A238" s="679" t="s">
        <v>517</v>
      </c>
      <c r="B238" s="728">
        <v>2.11</v>
      </c>
      <c r="C238" s="726" t="s">
        <v>143</v>
      </c>
      <c r="D238" s="25"/>
      <c r="E238" s="32">
        <f>E237+E226+E233+E219+E212+E207</f>
        <v>10919</v>
      </c>
      <c r="F238" s="721">
        <f>F237+F226+F233+F219+F212+F207</f>
        <v>650</v>
      </c>
      <c r="G238" s="721">
        <f>G237+G226+G233+G219+G212+G207</f>
        <v>11569</v>
      </c>
    </row>
    <row r="239" spans="1:7" ht="2.25" customHeight="1">
      <c r="A239" s="679"/>
      <c r="B239" s="727"/>
      <c r="C239" s="726"/>
      <c r="D239" s="719"/>
      <c r="E239" s="719"/>
      <c r="F239" s="719"/>
      <c r="G239" s="719"/>
    </row>
    <row r="240" spans="1:7">
      <c r="A240" s="679"/>
      <c r="B240" s="728">
        <v>2.1110000000000002</v>
      </c>
      <c r="C240" s="726" t="s">
        <v>1227</v>
      </c>
      <c r="D240" s="719"/>
      <c r="E240" s="719"/>
      <c r="F240" s="719"/>
      <c r="G240" s="719"/>
    </row>
    <row r="241" spans="1:8" ht="12.95" customHeight="1">
      <c r="A241" s="679"/>
      <c r="B241" s="680">
        <v>61</v>
      </c>
      <c r="C241" s="708" t="s">
        <v>1228</v>
      </c>
      <c r="D241" s="709"/>
      <c r="E241" s="719"/>
      <c r="F241" s="719"/>
      <c r="G241" s="719"/>
    </row>
    <row r="242" spans="1:8">
      <c r="A242" s="679"/>
      <c r="B242" s="680" t="s">
        <v>1229</v>
      </c>
      <c r="C242" s="708" t="s">
        <v>188</v>
      </c>
      <c r="D242" s="25"/>
      <c r="E242" s="25">
        <v>663</v>
      </c>
      <c r="F242" s="1716">
        <v>0</v>
      </c>
      <c r="G242" s="25">
        <f>SUM(E242:F242)</f>
        <v>663</v>
      </c>
    </row>
    <row r="243" spans="1:8">
      <c r="A243" s="679"/>
      <c r="B243" s="680" t="s">
        <v>1832</v>
      </c>
      <c r="C243" s="708" t="s">
        <v>1389</v>
      </c>
      <c r="D243" s="25"/>
      <c r="E243" s="25">
        <v>3000</v>
      </c>
      <c r="F243" s="1716">
        <v>0</v>
      </c>
      <c r="G243" s="78">
        <f>E243</f>
        <v>3000</v>
      </c>
      <c r="H243" s="684" t="s">
        <v>174</v>
      </c>
    </row>
    <row r="244" spans="1:8" ht="25.5">
      <c r="A244" s="679" t="s">
        <v>517</v>
      </c>
      <c r="B244" s="680">
        <v>61</v>
      </c>
      <c r="C244" s="708" t="s">
        <v>1230</v>
      </c>
      <c r="D244" s="25"/>
      <c r="E244" s="32">
        <f>SUM(E241:E243)</f>
        <v>3663</v>
      </c>
      <c r="F244" s="1718">
        <f>SUM(F241:F243)</f>
        <v>0</v>
      </c>
      <c r="G244" s="721">
        <f>SUM(G241:G243)</f>
        <v>3663</v>
      </c>
    </row>
    <row r="245" spans="1:8">
      <c r="A245" s="710" t="s">
        <v>517</v>
      </c>
      <c r="B245" s="744">
        <v>2.1110000000000002</v>
      </c>
      <c r="C245" s="723" t="s">
        <v>1227</v>
      </c>
      <c r="D245" s="34"/>
      <c r="E245" s="32">
        <f>E244</f>
        <v>3663</v>
      </c>
      <c r="F245" s="1718">
        <f>F244</f>
        <v>0</v>
      </c>
      <c r="G245" s="721">
        <f>G244</f>
        <v>3663</v>
      </c>
    </row>
    <row r="246" spans="1:8">
      <c r="A246" s="714"/>
      <c r="B246" s="746">
        <v>2.1120000000000001</v>
      </c>
      <c r="C246" s="747" t="s">
        <v>1231</v>
      </c>
      <c r="D246" s="735"/>
      <c r="E246" s="735"/>
      <c r="F246" s="735"/>
      <c r="G246" s="735"/>
    </row>
    <row r="247" spans="1:8">
      <c r="A247" s="679"/>
      <c r="B247" s="680">
        <v>45</v>
      </c>
      <c r="C247" s="708" t="s">
        <v>537</v>
      </c>
      <c r="D247" s="719"/>
      <c r="E247" s="719"/>
      <c r="F247" s="719"/>
      <c r="G247" s="719"/>
    </row>
    <row r="248" spans="1:8">
      <c r="A248" s="679"/>
      <c r="B248" s="680" t="s">
        <v>1435</v>
      </c>
      <c r="C248" s="708" t="s">
        <v>528</v>
      </c>
      <c r="D248" s="30"/>
      <c r="E248" s="1716">
        <v>0</v>
      </c>
      <c r="F248" s="25">
        <v>210</v>
      </c>
      <c r="G248" s="716">
        <f>SUM(E248:F248)</f>
        <v>210</v>
      </c>
    </row>
    <row r="249" spans="1:8">
      <c r="A249" s="679"/>
      <c r="B249" s="715" t="s">
        <v>1232</v>
      </c>
      <c r="C249" s="708" t="s">
        <v>188</v>
      </c>
      <c r="D249" s="25"/>
      <c r="E249" s="25">
        <v>5702</v>
      </c>
      <c r="F249" s="1716">
        <v>0</v>
      </c>
      <c r="G249" s="25">
        <f>SUM(E249:F249)</f>
        <v>5702</v>
      </c>
    </row>
    <row r="250" spans="1:8">
      <c r="A250" s="679" t="s">
        <v>517</v>
      </c>
      <c r="B250" s="680">
        <v>45</v>
      </c>
      <c r="C250" s="708" t="s">
        <v>537</v>
      </c>
      <c r="D250" s="25"/>
      <c r="E250" s="32">
        <f>SUM(E248:E249)</f>
        <v>5702</v>
      </c>
      <c r="F250" s="721">
        <f>SUM(F248:F249)</f>
        <v>210</v>
      </c>
      <c r="G250" s="721">
        <f>SUM(G248:G249)</f>
        <v>5912</v>
      </c>
    </row>
    <row r="251" spans="1:8" ht="8.25" customHeight="1">
      <c r="A251" s="679"/>
      <c r="B251" s="680"/>
      <c r="C251" s="708"/>
      <c r="D251" s="719"/>
      <c r="E251" s="719"/>
      <c r="F251" s="719"/>
      <c r="G251" s="719"/>
    </row>
    <row r="252" spans="1:8">
      <c r="A252" s="679"/>
      <c r="B252" s="729">
        <v>48</v>
      </c>
      <c r="C252" s="708" t="s">
        <v>550</v>
      </c>
      <c r="D252" s="719"/>
      <c r="E252" s="724"/>
      <c r="F252" s="719"/>
      <c r="G252" s="724"/>
    </row>
    <row r="253" spans="1:8">
      <c r="A253" s="679"/>
      <c r="B253" s="729" t="s">
        <v>1233</v>
      </c>
      <c r="C253" s="708" t="s">
        <v>188</v>
      </c>
      <c r="D253" s="25"/>
      <c r="E253" s="25">
        <v>191</v>
      </c>
      <c r="F253" s="1716">
        <v>0</v>
      </c>
      <c r="G253" s="25">
        <f>SUM(E253:F253)</f>
        <v>191</v>
      </c>
    </row>
    <row r="254" spans="1:8">
      <c r="A254" s="679" t="s">
        <v>517</v>
      </c>
      <c r="B254" s="729">
        <v>48</v>
      </c>
      <c r="C254" s="708" t="s">
        <v>550</v>
      </c>
      <c r="D254" s="25"/>
      <c r="E254" s="32">
        <f>SUM(E253:E253)</f>
        <v>191</v>
      </c>
      <c r="F254" s="1718">
        <f>SUM(F253:F253)</f>
        <v>0</v>
      </c>
      <c r="G254" s="721">
        <f>SUM(G253:G253)</f>
        <v>191</v>
      </c>
    </row>
    <row r="255" spans="1:8">
      <c r="A255" s="679" t="s">
        <v>517</v>
      </c>
      <c r="B255" s="728">
        <v>2.1120000000000001</v>
      </c>
      <c r="C255" s="726" t="s">
        <v>1231</v>
      </c>
      <c r="D255" s="25"/>
      <c r="E255" s="32">
        <f>SUM(E254,E250)</f>
        <v>5893</v>
      </c>
      <c r="F255" s="721">
        <f>SUM(F254,F250)</f>
        <v>210</v>
      </c>
      <c r="G255" s="721">
        <f>SUM(G254,G250)</f>
        <v>6103</v>
      </c>
    </row>
    <row r="256" spans="1:8">
      <c r="A256" s="679" t="s">
        <v>517</v>
      </c>
      <c r="B256" s="732">
        <v>2</v>
      </c>
      <c r="C256" s="708" t="s">
        <v>1234</v>
      </c>
      <c r="D256" s="25"/>
      <c r="E256" s="32">
        <f>E255+E245+E238</f>
        <v>20475</v>
      </c>
      <c r="F256" s="32">
        <f>F255+F245+F238</f>
        <v>860</v>
      </c>
      <c r="G256" s="32">
        <f>G255+G245+G238</f>
        <v>21335</v>
      </c>
    </row>
    <row r="257" spans="1:8">
      <c r="A257" s="679" t="s">
        <v>517</v>
      </c>
      <c r="B257" s="727">
        <v>2406</v>
      </c>
      <c r="C257" s="726" t="s">
        <v>1853</v>
      </c>
      <c r="D257" s="25"/>
      <c r="E257" s="32">
        <f>E256+E200</f>
        <v>53070</v>
      </c>
      <c r="F257" s="721">
        <f>F256+F200</f>
        <v>16775</v>
      </c>
      <c r="G257" s="721">
        <f>G256+G200</f>
        <v>69845</v>
      </c>
      <c r="H257" s="684" t="s">
        <v>2091</v>
      </c>
    </row>
    <row r="258" spans="1:8" ht="8.25" customHeight="1">
      <c r="A258" s="679"/>
      <c r="B258" s="727"/>
      <c r="C258" s="726"/>
      <c r="D258" s="719"/>
      <c r="E258" s="42"/>
      <c r="F258" s="719"/>
      <c r="G258" s="42"/>
    </row>
    <row r="259" spans="1:8" ht="13.35" customHeight="1">
      <c r="A259" s="679" t="s">
        <v>523</v>
      </c>
      <c r="B259" s="727">
        <v>3435</v>
      </c>
      <c r="C259" s="726" t="s">
        <v>1308</v>
      </c>
      <c r="D259" s="709"/>
      <c r="E259" s="704"/>
      <c r="F259" s="704"/>
      <c r="G259" s="704"/>
    </row>
    <row r="260" spans="1:8" ht="25.5">
      <c r="A260" s="679"/>
      <c r="B260" s="732">
        <v>3</v>
      </c>
      <c r="C260" s="708" t="s">
        <v>1309</v>
      </c>
      <c r="D260" s="709"/>
      <c r="E260" s="709"/>
      <c r="F260" s="709"/>
      <c r="G260" s="709"/>
    </row>
    <row r="261" spans="1:8" ht="13.35" customHeight="1">
      <c r="A261" s="679"/>
      <c r="B261" s="728">
        <v>3.0009999999999999</v>
      </c>
      <c r="C261" s="726" t="s">
        <v>1431</v>
      </c>
      <c r="D261" s="709"/>
      <c r="E261" s="709"/>
      <c r="F261" s="709"/>
      <c r="G261" s="709"/>
    </row>
    <row r="262" spans="1:8" ht="13.35" customHeight="1">
      <c r="A262" s="679"/>
      <c r="B262" s="743">
        <v>0.44</v>
      </c>
      <c r="C262" s="708" t="s">
        <v>526</v>
      </c>
      <c r="D262" s="709"/>
      <c r="E262" s="709"/>
      <c r="F262" s="709"/>
      <c r="G262" s="709"/>
    </row>
    <row r="263" spans="1:8" ht="13.35" customHeight="1">
      <c r="A263" s="679"/>
      <c r="B263" s="715" t="s">
        <v>1432</v>
      </c>
      <c r="C263" s="708" t="s">
        <v>528</v>
      </c>
      <c r="D263" s="299"/>
      <c r="E263" s="25">
        <v>407</v>
      </c>
      <c r="F263" s="1840">
        <v>0</v>
      </c>
      <c r="G263" s="25">
        <f>SUM(E263:F263)</f>
        <v>407</v>
      </c>
      <c r="H263" s="684" t="s">
        <v>2091</v>
      </c>
    </row>
    <row r="264" spans="1:8" ht="14.1" customHeight="1">
      <c r="A264" s="679"/>
      <c r="B264" s="715" t="s">
        <v>1434</v>
      </c>
      <c r="C264" s="708" t="s">
        <v>532</v>
      </c>
      <c r="D264" s="299"/>
      <c r="E264" s="25">
        <v>93</v>
      </c>
      <c r="F264" s="1840">
        <v>0</v>
      </c>
      <c r="G264" s="25">
        <f>SUM(E264:F264)</f>
        <v>93</v>
      </c>
      <c r="H264" s="684" t="s">
        <v>2091</v>
      </c>
    </row>
    <row r="265" spans="1:8" ht="14.1" customHeight="1">
      <c r="A265" s="679"/>
      <c r="B265" s="715" t="s">
        <v>1310</v>
      </c>
      <c r="C265" s="708" t="s">
        <v>1311</v>
      </c>
      <c r="D265" s="25"/>
      <c r="E265" s="25">
        <v>1000</v>
      </c>
      <c r="F265" s="1716">
        <v>0</v>
      </c>
      <c r="G265" s="25">
        <f>SUM(E265:F265)</f>
        <v>1000</v>
      </c>
      <c r="H265" s="684" t="s">
        <v>1509</v>
      </c>
    </row>
    <row r="266" spans="1:8" ht="14.1" customHeight="1">
      <c r="A266" s="679" t="s">
        <v>517</v>
      </c>
      <c r="B266" s="743">
        <v>0.44</v>
      </c>
      <c r="C266" s="708" t="s">
        <v>526</v>
      </c>
      <c r="D266" s="25"/>
      <c r="E266" s="32">
        <f>SUM(E263:E265)</f>
        <v>1500</v>
      </c>
      <c r="F266" s="1718">
        <f>SUM(F263:F265)</f>
        <v>0</v>
      </c>
      <c r="G266" s="32">
        <f>SUM(G263:G265)</f>
        <v>1500</v>
      </c>
    </row>
    <row r="267" spans="1:8" ht="14.1" customHeight="1">
      <c r="A267" s="679" t="s">
        <v>517</v>
      </c>
      <c r="B267" s="728">
        <v>3.0009999999999999</v>
      </c>
      <c r="C267" s="726" t="s">
        <v>1431</v>
      </c>
      <c r="D267" s="25"/>
      <c r="E267" s="32">
        <f>E266</f>
        <v>1500</v>
      </c>
      <c r="F267" s="1718">
        <f>F266</f>
        <v>0</v>
      </c>
      <c r="G267" s="32">
        <f>G266</f>
        <v>1500</v>
      </c>
    </row>
    <row r="268" spans="1:8" ht="8.25" customHeight="1">
      <c r="A268" s="679"/>
      <c r="B268" s="728"/>
      <c r="C268" s="726"/>
      <c r="D268" s="719"/>
      <c r="E268" s="719"/>
      <c r="F268" s="719"/>
      <c r="G268" s="719"/>
    </row>
    <row r="269" spans="1:8" ht="14.1" customHeight="1">
      <c r="A269" s="679"/>
      <c r="B269" s="728">
        <v>3.101</v>
      </c>
      <c r="C269" s="726" t="s">
        <v>1312</v>
      </c>
      <c r="D269" s="709"/>
      <c r="E269" s="704"/>
      <c r="F269" s="704"/>
      <c r="G269" s="704"/>
    </row>
    <row r="270" spans="1:8" ht="14.1" customHeight="1">
      <c r="A270" s="679"/>
      <c r="B270" s="715" t="s">
        <v>1391</v>
      </c>
      <c r="C270" s="708" t="s">
        <v>1313</v>
      </c>
      <c r="D270" s="299"/>
      <c r="E270" s="1814">
        <v>13</v>
      </c>
      <c r="F270" s="1770">
        <v>0</v>
      </c>
      <c r="G270" s="25">
        <f>SUM(E270:F270)</f>
        <v>13</v>
      </c>
      <c r="H270" s="684" t="s">
        <v>2091</v>
      </c>
    </row>
    <row r="271" spans="1:8" ht="27.75" customHeight="1">
      <c r="A271" s="679"/>
      <c r="B271" s="715" t="s">
        <v>613</v>
      </c>
      <c r="C271" s="708" t="s">
        <v>1923</v>
      </c>
      <c r="D271" s="375"/>
      <c r="E271" s="242">
        <v>3010</v>
      </c>
      <c r="F271" s="1770">
        <v>0</v>
      </c>
      <c r="G271" s="25">
        <f>SUM(E271:F271)</f>
        <v>3010</v>
      </c>
      <c r="H271" s="684" t="s">
        <v>1509</v>
      </c>
    </row>
    <row r="272" spans="1:8" ht="25.5">
      <c r="A272" s="679"/>
      <c r="B272" s="729">
        <v>61</v>
      </c>
      <c r="C272" s="708" t="s">
        <v>825</v>
      </c>
      <c r="D272" s="375"/>
      <c r="E272" s="242"/>
      <c r="F272" s="704"/>
      <c r="G272" s="242"/>
    </row>
    <row r="273" spans="1:8" ht="14.1" customHeight="1">
      <c r="A273" s="679"/>
      <c r="B273" s="715" t="s">
        <v>23</v>
      </c>
      <c r="C273" s="708" t="s">
        <v>534</v>
      </c>
      <c r="D273" s="296"/>
      <c r="E273" s="78">
        <v>15000</v>
      </c>
      <c r="F273" s="1770">
        <v>0</v>
      </c>
      <c r="G273" s="25">
        <f>SUM(E273:F273)</f>
        <v>15000</v>
      </c>
      <c r="H273" s="684" t="s">
        <v>1501</v>
      </c>
    </row>
    <row r="274" spans="1:8" ht="25.5">
      <c r="A274" s="679" t="s">
        <v>517</v>
      </c>
      <c r="B274" s="729">
        <v>61</v>
      </c>
      <c r="C274" s="708" t="s">
        <v>825</v>
      </c>
      <c r="D274" s="30"/>
      <c r="E274" s="32">
        <f>E273</f>
        <v>15000</v>
      </c>
      <c r="F274" s="1718">
        <f>F273</f>
        <v>0</v>
      </c>
      <c r="G274" s="745">
        <f>G273</f>
        <v>15000</v>
      </c>
    </row>
    <row r="275" spans="1:8" ht="14.1" customHeight="1">
      <c r="A275" s="679" t="s">
        <v>517</v>
      </c>
      <c r="B275" s="728">
        <v>3.101</v>
      </c>
      <c r="C275" s="726" t="s">
        <v>1312</v>
      </c>
      <c r="D275" s="25"/>
      <c r="E275" s="745">
        <f>E270+E271+E274</f>
        <v>18023</v>
      </c>
      <c r="F275" s="1718">
        <f>F270+F271+F274</f>
        <v>0</v>
      </c>
      <c r="G275" s="745">
        <f>G270+G271+G274</f>
        <v>18023</v>
      </c>
    </row>
    <row r="276" spans="1:8" ht="14.1" customHeight="1">
      <c r="A276" s="679"/>
      <c r="B276" s="728">
        <v>3.1030000000000002</v>
      </c>
      <c r="C276" s="726" t="s">
        <v>826</v>
      </c>
      <c r="D276" s="709"/>
      <c r="E276" s="709"/>
      <c r="F276" s="709"/>
      <c r="G276" s="709"/>
    </row>
    <row r="277" spans="1:8" ht="14.1" customHeight="1">
      <c r="A277" s="679"/>
      <c r="B277" s="749">
        <v>60</v>
      </c>
      <c r="C277" s="708" t="s">
        <v>827</v>
      </c>
      <c r="D277" s="709"/>
      <c r="E277" s="719"/>
      <c r="F277" s="719"/>
      <c r="G277" s="719"/>
    </row>
    <row r="278" spans="1:8" ht="14.1" customHeight="1">
      <c r="A278" s="710"/>
      <c r="B278" s="711" t="s">
        <v>828</v>
      </c>
      <c r="C278" s="712" t="s">
        <v>188</v>
      </c>
      <c r="D278" s="34"/>
      <c r="E278" s="34">
        <v>193</v>
      </c>
      <c r="F278" s="1841">
        <v>0</v>
      </c>
      <c r="G278" s="34">
        <f>SUM(E278:F278)</f>
        <v>193</v>
      </c>
      <c r="H278" s="684" t="s">
        <v>2091</v>
      </c>
    </row>
    <row r="279" spans="1:8" ht="14.1" customHeight="1">
      <c r="A279" s="714" t="s">
        <v>517</v>
      </c>
      <c r="B279" s="2063">
        <v>60</v>
      </c>
      <c r="C279" s="2054" t="s">
        <v>827</v>
      </c>
      <c r="D279" s="748"/>
      <c r="E279" s="32">
        <f>SUM(E277:E278)</f>
        <v>193</v>
      </c>
      <c r="F279" s="1771">
        <f>SUM(F277:F278)</f>
        <v>0</v>
      </c>
      <c r="G279" s="32">
        <f>SUM(G277:G278)</f>
        <v>193</v>
      </c>
    </row>
    <row r="280" spans="1:8" ht="14.1" customHeight="1">
      <c r="A280" s="679" t="s">
        <v>517</v>
      </c>
      <c r="B280" s="728">
        <v>3.1030000000000002</v>
      </c>
      <c r="C280" s="726" t="s">
        <v>829</v>
      </c>
      <c r="D280" s="25"/>
      <c r="E280" s="32">
        <f>E279</f>
        <v>193</v>
      </c>
      <c r="F280" s="1718">
        <f>F279</f>
        <v>0</v>
      </c>
      <c r="G280" s="32">
        <f>G279</f>
        <v>193</v>
      </c>
    </row>
    <row r="281" spans="1:8" ht="25.5">
      <c r="A281" s="679" t="s">
        <v>517</v>
      </c>
      <c r="B281" s="732">
        <v>3</v>
      </c>
      <c r="C281" s="708" t="s">
        <v>1309</v>
      </c>
      <c r="D281" s="25"/>
      <c r="E281" s="32">
        <f>E280+E275+E267</f>
        <v>19716</v>
      </c>
      <c r="F281" s="1718">
        <f>F280+F275+F267</f>
        <v>0</v>
      </c>
      <c r="G281" s="721">
        <f>G280+G275+G267</f>
        <v>19716</v>
      </c>
    </row>
    <row r="282" spans="1:8" ht="14.1" customHeight="1">
      <c r="A282" s="679" t="s">
        <v>517</v>
      </c>
      <c r="B282" s="727">
        <v>3435</v>
      </c>
      <c r="C282" s="726" t="s">
        <v>1308</v>
      </c>
      <c r="D282" s="25"/>
      <c r="E282" s="32">
        <f>E281</f>
        <v>19716</v>
      </c>
      <c r="F282" s="1718">
        <f>F281</f>
        <v>0</v>
      </c>
      <c r="G282" s="32">
        <f>G281</f>
        <v>19716</v>
      </c>
    </row>
    <row r="283" spans="1:8" ht="14.1" customHeight="1">
      <c r="A283" s="750" t="s">
        <v>517</v>
      </c>
      <c r="B283" s="751"/>
      <c r="C283" s="752" t="s">
        <v>522</v>
      </c>
      <c r="D283" s="32"/>
      <c r="E283" s="32">
        <f>E257+E65+E282+E22</f>
        <v>92337</v>
      </c>
      <c r="F283" s="32">
        <f>F257+F65+F282+F22</f>
        <v>18475</v>
      </c>
      <c r="G283" s="32">
        <f>G257+G65+G282+G22</f>
        <v>110812</v>
      </c>
    </row>
    <row r="284" spans="1:8" ht="12" customHeight="1">
      <c r="A284" s="679"/>
      <c r="B284" s="680"/>
      <c r="C284" s="726"/>
      <c r="D284" s="719"/>
      <c r="E284" s="719"/>
      <c r="F284" s="719"/>
      <c r="G284" s="719"/>
    </row>
    <row r="285" spans="1:8" ht="14.1" customHeight="1">
      <c r="C285" s="703" t="s">
        <v>1392</v>
      </c>
      <c r="D285" s="719"/>
      <c r="E285" s="719"/>
      <c r="F285" s="719"/>
      <c r="G285" s="719"/>
    </row>
    <row r="286" spans="1:8" ht="14.1" customHeight="1">
      <c r="A286" s="698" t="s">
        <v>523</v>
      </c>
      <c r="B286" s="702">
        <v>4406</v>
      </c>
      <c r="C286" s="703" t="s">
        <v>830</v>
      </c>
      <c r="D286" s="709"/>
      <c r="E286" s="704"/>
      <c r="F286" s="704"/>
      <c r="G286" s="704"/>
    </row>
    <row r="287" spans="1:8" ht="14.1" customHeight="1">
      <c r="A287" s="679"/>
      <c r="B287" s="732">
        <v>2</v>
      </c>
      <c r="C287" s="708" t="s">
        <v>142</v>
      </c>
      <c r="D287" s="719"/>
      <c r="E287" s="719"/>
      <c r="F287" s="719"/>
      <c r="G287" s="719"/>
    </row>
    <row r="288" spans="1:8" ht="14.1" customHeight="1">
      <c r="A288" s="679"/>
      <c r="B288" s="728">
        <v>2.1120000000000001</v>
      </c>
      <c r="C288" s="726" t="s">
        <v>1231</v>
      </c>
      <c r="D288" s="719"/>
      <c r="E288" s="719"/>
      <c r="F288" s="719"/>
      <c r="G288" s="719"/>
    </row>
    <row r="289" spans="1:8" ht="14.1" customHeight="1">
      <c r="A289" s="679"/>
      <c r="B289" s="732">
        <v>46</v>
      </c>
      <c r="C289" s="708" t="s">
        <v>542</v>
      </c>
      <c r="D289" s="719"/>
      <c r="E289" s="719"/>
      <c r="F289" s="719"/>
      <c r="G289" s="719"/>
    </row>
    <row r="290" spans="1:8" ht="14.1" customHeight="1">
      <c r="A290" s="679"/>
      <c r="B290" s="732" t="s">
        <v>1387</v>
      </c>
      <c r="C290" s="708" t="s">
        <v>814</v>
      </c>
      <c r="D290" s="25"/>
      <c r="E290" s="25">
        <v>26800</v>
      </c>
      <c r="F290" s="1716">
        <v>0</v>
      </c>
      <c r="G290" s="25">
        <f>E290</f>
        <v>26800</v>
      </c>
      <c r="H290" s="684" t="s">
        <v>1502</v>
      </c>
    </row>
    <row r="291" spans="1:8" ht="14.1" customHeight="1">
      <c r="A291" s="679" t="s">
        <v>517</v>
      </c>
      <c r="B291" s="732">
        <v>46</v>
      </c>
      <c r="C291" s="708" t="s">
        <v>542</v>
      </c>
      <c r="D291" s="25"/>
      <c r="E291" s="32">
        <f>SUM(E290:E290)</f>
        <v>26800</v>
      </c>
      <c r="F291" s="1718">
        <f>SUM(F290:F290)</f>
        <v>0</v>
      </c>
      <c r="G291" s="32">
        <f>SUM(G290:G290)</f>
        <v>26800</v>
      </c>
    </row>
    <row r="292" spans="1:8">
      <c r="A292" s="679" t="s">
        <v>517</v>
      </c>
      <c r="B292" s="728">
        <v>2.1120000000000001</v>
      </c>
      <c r="C292" s="726" t="s">
        <v>1231</v>
      </c>
      <c r="D292" s="25"/>
      <c r="E292" s="32">
        <f t="shared" ref="E292:G295" si="0">E291</f>
        <v>26800</v>
      </c>
      <c r="F292" s="1718">
        <f t="shared" si="0"/>
        <v>0</v>
      </c>
      <c r="G292" s="32">
        <f t="shared" si="0"/>
        <v>26800</v>
      </c>
    </row>
    <row r="293" spans="1:8">
      <c r="A293" s="679" t="s">
        <v>517</v>
      </c>
      <c r="B293" s="732">
        <v>2</v>
      </c>
      <c r="C293" s="708" t="s">
        <v>142</v>
      </c>
      <c r="D293" s="25"/>
      <c r="E293" s="32">
        <f t="shared" si="0"/>
        <v>26800</v>
      </c>
      <c r="F293" s="1718">
        <f t="shared" si="0"/>
        <v>0</v>
      </c>
      <c r="G293" s="32">
        <f t="shared" si="0"/>
        <v>26800</v>
      </c>
    </row>
    <row r="294" spans="1:8">
      <c r="A294" s="698" t="s">
        <v>517</v>
      </c>
      <c r="B294" s="702">
        <v>4406</v>
      </c>
      <c r="C294" s="703" t="s">
        <v>830</v>
      </c>
      <c r="D294" s="34"/>
      <c r="E294" s="32">
        <f t="shared" si="0"/>
        <v>26800</v>
      </c>
      <c r="F294" s="1718">
        <f t="shared" si="0"/>
        <v>0</v>
      </c>
      <c r="G294" s="32">
        <f t="shared" si="0"/>
        <v>26800</v>
      </c>
    </row>
    <row r="295" spans="1:8">
      <c r="A295" s="750" t="s">
        <v>517</v>
      </c>
      <c r="B295" s="751"/>
      <c r="C295" s="752" t="s">
        <v>1392</v>
      </c>
      <c r="D295" s="32"/>
      <c r="E295" s="32">
        <f t="shared" si="0"/>
        <v>26800</v>
      </c>
      <c r="F295" s="1718">
        <f t="shared" si="0"/>
        <v>0</v>
      </c>
      <c r="G295" s="32">
        <f t="shared" si="0"/>
        <v>26800</v>
      </c>
    </row>
    <row r="296" spans="1:8">
      <c r="A296" s="750" t="s">
        <v>517</v>
      </c>
      <c r="B296" s="751"/>
      <c r="C296" s="752" t="s">
        <v>518</v>
      </c>
      <c r="D296" s="721"/>
      <c r="E296" s="721">
        <f>E295+E283</f>
        <v>119137</v>
      </c>
      <c r="F296" s="721">
        <f>F295+F283</f>
        <v>18475</v>
      </c>
      <c r="G296" s="721">
        <f>G295+G283</f>
        <v>137612</v>
      </c>
    </row>
    <row r="297" spans="1:8">
      <c r="A297" s="679"/>
      <c r="B297" s="589" t="s">
        <v>1925</v>
      </c>
      <c r="C297" s="708"/>
      <c r="D297" s="753"/>
      <c r="E297" s="306"/>
      <c r="F297" s="716"/>
      <c r="G297" s="30"/>
    </row>
    <row r="298" spans="1:8">
      <c r="A298" s="679"/>
      <c r="B298" s="1962" t="s">
        <v>1110</v>
      </c>
      <c r="C298" s="708"/>
      <c r="D298" s="753"/>
      <c r="E298" s="306"/>
      <c r="F298" s="716"/>
      <c r="G298" s="30"/>
    </row>
    <row r="299" spans="1:8" ht="9.9499999999999993" customHeight="1">
      <c r="A299" s="679"/>
      <c r="B299" s="727"/>
      <c r="C299" s="726"/>
      <c r="D299" s="30"/>
      <c r="E299" s="719"/>
      <c r="F299" s="719"/>
      <c r="G299" s="719"/>
    </row>
    <row r="300" spans="1:8" ht="43.5" customHeight="1">
      <c r="A300" s="756" t="s">
        <v>817</v>
      </c>
      <c r="B300" s="2455" t="s">
        <v>1111</v>
      </c>
      <c r="C300" s="2456"/>
      <c r="D300" s="2457"/>
      <c r="E300" s="2457"/>
      <c r="F300" s="2457"/>
      <c r="G300" s="2457"/>
    </row>
    <row r="301" spans="1:8" ht="8.1" customHeight="1">
      <c r="A301" s="756"/>
      <c r="B301" s="688"/>
      <c r="C301" s="2044"/>
      <c r="D301" s="2045"/>
      <c r="E301" s="2045"/>
      <c r="F301" s="2045"/>
      <c r="G301" s="2045"/>
    </row>
    <row r="302" spans="1:8">
      <c r="A302" s="679"/>
      <c r="B302" s="2461" t="s">
        <v>1112</v>
      </c>
      <c r="C302" s="2461"/>
      <c r="D302" s="296"/>
      <c r="E302" s="299">
        <v>15000</v>
      </c>
      <c r="F302" s="296">
        <v>0</v>
      </c>
      <c r="G302" s="299">
        <f>E302</f>
        <v>15000</v>
      </c>
    </row>
    <row r="303" spans="1:8" ht="8.1" customHeight="1">
      <c r="A303" s="679"/>
      <c r="B303" s="680"/>
      <c r="C303" s="681"/>
      <c r="D303" s="682"/>
      <c r="E303" s="682"/>
      <c r="F303" s="682"/>
      <c r="G303" s="682"/>
    </row>
    <row r="304" spans="1:8" ht="9" customHeight="1">
      <c r="A304" s="679"/>
      <c r="B304" s="680"/>
      <c r="C304" s="708"/>
      <c r="D304" s="682"/>
      <c r="E304" s="682"/>
      <c r="F304" s="682"/>
      <c r="G304" s="682"/>
    </row>
    <row r="305" spans="1:9" ht="61.5" customHeight="1">
      <c r="A305" s="756"/>
      <c r="B305" s="2458" t="s">
        <v>813</v>
      </c>
      <c r="C305" s="2458"/>
      <c r="D305" s="2459"/>
      <c r="E305" s="2459"/>
      <c r="F305" s="2459"/>
      <c r="G305" s="2459"/>
    </row>
    <row r="306" spans="1:9">
      <c r="A306" s="710"/>
      <c r="B306" s="739"/>
      <c r="C306" s="759"/>
      <c r="D306" s="760"/>
      <c r="E306" s="757"/>
      <c r="F306" s="757"/>
      <c r="G306" s="757"/>
    </row>
    <row r="307" spans="1:9">
      <c r="A307" s="679"/>
      <c r="B307" s="680"/>
      <c r="C307" s="727"/>
      <c r="D307" s="761"/>
      <c r="E307" s="682"/>
      <c r="F307" s="682"/>
      <c r="G307" s="682"/>
    </row>
    <row r="308" spans="1:9">
      <c r="A308" s="679"/>
      <c r="B308" s="680"/>
      <c r="C308" s="727"/>
      <c r="D308" s="761"/>
      <c r="E308" s="682"/>
      <c r="F308" s="682"/>
      <c r="G308" s="682"/>
    </row>
    <row r="309" spans="1:9" ht="13.5" thickBot="1">
      <c r="A309" s="679"/>
      <c r="B309" s="680"/>
      <c r="C309" s="727"/>
      <c r="D309" s="761"/>
      <c r="E309" s="682"/>
      <c r="F309" s="682"/>
      <c r="G309" s="682"/>
    </row>
    <row r="310" spans="1:9" ht="13.5" thickTop="1">
      <c r="A310" s="679"/>
      <c r="B310" s="1826"/>
      <c r="C310" s="1825"/>
      <c r="D310" s="1827"/>
      <c r="E310" s="1825"/>
      <c r="F310" s="1827"/>
      <c r="G310" s="1828"/>
      <c r="H310" s="1069"/>
      <c r="I310" s="1069"/>
    </row>
    <row r="312" spans="1:9">
      <c r="B312" s="684"/>
      <c r="D312" s="684"/>
      <c r="E312" s="684"/>
    </row>
  </sheetData>
  <autoFilter ref="A15:K298">
    <filterColumn colId="1" showButton="0"/>
    <filterColumn colId="2" showButton="0"/>
  </autoFilter>
  <customSheetViews>
    <customSheetView guid="{44B5F5DE-C96C-4269-969A-574D4EEEEEF5}" showPageBreaks="1" view="pageBreakPreview" showRuler="0" topLeftCell="A295">
      <selection activeCell="B312" sqref="B312:G312"/>
      <pageMargins left="0.74803149606299202" right="0.39370078740157499" top="0.74803149606299202" bottom="0.90551181102362199" header="0.511811023622047" footer="0.59055118110236204"/>
      <printOptions horizontalCentered="1"/>
      <pageSetup paperSize="9"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B544">
      <selection activeCell="B577" sqref="B577:G577"/>
      <pageMargins left="0.74803149606299202" right="0.39370078740157499" top="0.74803149606299202" bottom="0.90551181102362199" header="0.511811023622047" footer="0.59055118110236204"/>
      <printOptions horizontalCentered="1"/>
      <pageSetup paperSize="9" orientation="landscape" blackAndWhite="1" useFirstPageNumber="1" r:id="rId2"/>
      <headerFooter alignWithMargins="0">
        <oddHeader xml:space="preserve">&amp;C   </oddHeader>
        <oddFooter>&amp;C&amp;"Times New Roman,Bold"   Vol-II    -    &amp;P</oddFooter>
      </headerFooter>
    </customSheetView>
    <customSheetView guid="{63DB0950-E90F-4380-862C-985B5EB19119}" scale="175" showPageBreaks="1" view="pageBreakPreview" showRuler="0" topLeftCell="B1">
      <selection activeCell="B29" sqref="A29:IV31"/>
      <pageMargins left="0.74803149606299202" right="0.39370078740157499" top="0.74803149606299202" bottom="0.90551181102362199" header="0.511811023622047" footer="0.59055118110236204"/>
      <printOptions horizontalCentered="1"/>
      <pageSetup paperSize="9"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showAutoFilter="1" view="pageBreakPreview" showRuler="0" topLeftCell="A77">
      <selection activeCell="A77" sqref="A1:H65536"/>
      <pageMargins left="0.74803149606299202" right="0.74803149606299202" top="0.74803149606299202" bottom="4.13" header="0.35" footer="3"/>
      <printOptions horizontalCentered="1"/>
      <pageSetup paperSize="9" firstPageNumber="41" orientation="portrait" blackAndWhite="1" useFirstPageNumber="1" r:id="rId4"/>
      <headerFooter alignWithMargins="0">
        <oddHeader xml:space="preserve">&amp;C   </oddHeader>
        <oddFooter>&amp;C&amp;"Times New Roman,Bold"&amp;P</oddFooter>
      </headerFooter>
      <autoFilter ref="B1:L1"/>
    </customSheetView>
  </customSheetViews>
  <mergeCells count="9">
    <mergeCell ref="B305:G305"/>
    <mergeCell ref="B15:D15"/>
    <mergeCell ref="A3:G3"/>
    <mergeCell ref="B302:C302"/>
    <mergeCell ref="A2:G2"/>
    <mergeCell ref="A5:G5"/>
    <mergeCell ref="B6:G6"/>
    <mergeCell ref="B14:G14"/>
    <mergeCell ref="B300:G300"/>
  </mergeCells>
  <phoneticPr fontId="25" type="noConversion"/>
  <printOptions horizontalCentered="1"/>
  <pageMargins left="0.74803149606299202" right="0.74803149606299202" top="0.74803149606299202" bottom="4.13" header="0.35" footer="3"/>
  <pageSetup paperSize="9" firstPageNumber="41" orientation="portrait" blackAndWhite="1" useFirstPageNumber="1" r:id="rId5"/>
  <headerFooter alignWithMargins="0">
    <oddHeader xml:space="preserve">&amp;C   </oddHeader>
    <oddFooter>&amp;C&amp;"Times New Roman,Bold"&amp;P</oddFooter>
  </headerFooter>
  <legacyDrawing r:id="rId6"/>
</worksheet>
</file>

<file path=xl/worksheets/sheet16.xml><?xml version="1.0" encoding="utf-8"?>
<worksheet xmlns="http://schemas.openxmlformats.org/spreadsheetml/2006/main" xmlns:r="http://schemas.openxmlformats.org/officeDocument/2006/relationships">
  <sheetPr codeName="Sheet10"/>
  <dimension ref="A1:G72"/>
  <sheetViews>
    <sheetView view="pageBreakPreview" topLeftCell="A52" zoomScaleNormal="145" zoomScaleSheetLayoutView="100" workbookViewId="0">
      <selection activeCell="A68" sqref="A68:I76"/>
    </sheetView>
  </sheetViews>
  <sheetFormatPr defaultColWidth="10.28515625" defaultRowHeight="12.75"/>
  <cols>
    <col min="1" max="1" width="6.42578125" style="777" customWidth="1"/>
    <col min="2" max="2" width="8.140625" style="777" customWidth="1"/>
    <col min="3" max="3" width="34.5703125" style="762" customWidth="1"/>
    <col min="4" max="4" width="7.28515625" style="762" customWidth="1"/>
    <col min="5" max="5" width="8.140625" style="762" customWidth="1"/>
    <col min="6" max="6" width="10.42578125" style="762" customWidth="1"/>
    <col min="7" max="7" width="8.5703125" style="762" customWidth="1"/>
    <col min="8" max="8" width="3.5703125" style="762" customWidth="1"/>
    <col min="9" max="16384" width="10.28515625" style="762"/>
  </cols>
  <sheetData>
    <row r="1" spans="1:7" ht="14.1" customHeight="1">
      <c r="A1" s="2454" t="s">
        <v>818</v>
      </c>
      <c r="B1" s="2454"/>
      <c r="C1" s="2454"/>
      <c r="D1" s="2454"/>
      <c r="E1" s="2454"/>
      <c r="F1" s="2454"/>
      <c r="G1" s="2454"/>
    </row>
    <row r="2" spans="1:7" ht="14.1" customHeight="1">
      <c r="A2" s="763"/>
      <c r="B2" s="763"/>
      <c r="C2" s="764"/>
      <c r="D2" s="764"/>
      <c r="E2" s="685"/>
      <c r="F2" s="764"/>
      <c r="G2" s="764"/>
    </row>
    <row r="3" spans="1:7" s="188" customFormat="1">
      <c r="A3" s="2427" t="s">
        <v>1548</v>
      </c>
      <c r="B3" s="2427"/>
      <c r="C3" s="2427"/>
      <c r="D3" s="2427"/>
      <c r="E3" s="2427"/>
      <c r="F3" s="2427"/>
      <c r="G3" s="2427"/>
    </row>
    <row r="4" spans="1:7" s="188" customFormat="1" ht="13.5">
      <c r="A4" s="1401"/>
      <c r="B4" s="2428"/>
      <c r="C4" s="2428"/>
      <c r="D4" s="2428"/>
      <c r="E4" s="2428"/>
      <c r="F4" s="2428"/>
      <c r="G4" s="2428"/>
    </row>
    <row r="5" spans="1:7" s="188" customFormat="1">
      <c r="A5" s="1401"/>
      <c r="B5" s="927"/>
      <c r="C5" s="927"/>
      <c r="D5" s="1844"/>
      <c r="E5" s="1845" t="s">
        <v>1217</v>
      </c>
      <c r="F5" s="1845" t="s">
        <v>1218</v>
      </c>
      <c r="G5" s="1845" t="s">
        <v>1043</v>
      </c>
    </row>
    <row r="6" spans="1:7" s="188" customFormat="1">
      <c r="A6" s="1401"/>
      <c r="B6" s="1847" t="s">
        <v>1219</v>
      </c>
      <c r="C6" s="927" t="s">
        <v>1220</v>
      </c>
      <c r="D6" s="2003" t="s">
        <v>1339</v>
      </c>
      <c r="E6" s="2004">
        <v>45092</v>
      </c>
      <c r="F6" s="2068">
        <v>0</v>
      </c>
      <c r="G6" s="2004">
        <f>SUM(E6:F6)</f>
        <v>45092</v>
      </c>
    </row>
    <row r="7" spans="1:7" s="188" customFormat="1">
      <c r="A7" s="1401"/>
      <c r="B7" s="1847" t="s">
        <v>1221</v>
      </c>
      <c r="C7" s="1850" t="s">
        <v>1222</v>
      </c>
      <c r="D7" s="1851"/>
      <c r="E7" s="936"/>
      <c r="F7" s="936"/>
      <c r="G7" s="936"/>
    </row>
    <row r="8" spans="1:7" s="188" customFormat="1" ht="13.5">
      <c r="A8" s="1401"/>
      <c r="B8" s="1847"/>
      <c r="C8" s="1850" t="s">
        <v>985</v>
      </c>
      <c r="D8" s="2003" t="s">
        <v>1339</v>
      </c>
      <c r="E8" s="1986">
        <f>G59</f>
        <v>201</v>
      </c>
      <c r="F8" s="2069">
        <v>0</v>
      </c>
      <c r="G8" s="1986">
        <f>SUM(E8:F8)</f>
        <v>201</v>
      </c>
    </row>
    <row r="9" spans="1:7" s="188" customFormat="1">
      <c r="A9" s="1401"/>
      <c r="B9" s="1854" t="s">
        <v>517</v>
      </c>
      <c r="C9" s="927" t="s">
        <v>619</v>
      </c>
      <c r="D9" s="2003" t="s">
        <v>1339</v>
      </c>
      <c r="E9" s="2007">
        <f>SUM(E6:E8)</f>
        <v>45293</v>
      </c>
      <c r="F9" s="2070">
        <f>SUM(F6:F8)</f>
        <v>0</v>
      </c>
      <c r="G9" s="2007">
        <f>SUM(E9:F9)</f>
        <v>45293</v>
      </c>
    </row>
    <row r="10" spans="1:7" s="188" customFormat="1">
      <c r="A10" s="1401"/>
      <c r="B10" s="1847"/>
      <c r="C10" s="927"/>
      <c r="D10" s="934"/>
      <c r="E10" s="934"/>
      <c r="F10" s="1848"/>
      <c r="G10" s="934"/>
    </row>
    <row r="11" spans="1:7" s="188" customFormat="1">
      <c r="A11" s="1401"/>
      <c r="B11" s="1847" t="s">
        <v>620</v>
      </c>
      <c r="C11" s="927" t="s">
        <v>621</v>
      </c>
      <c r="D11" s="927"/>
      <c r="E11" s="927"/>
      <c r="F11" s="1859"/>
      <c r="G11" s="927"/>
    </row>
    <row r="12" spans="1:7" s="188" customFormat="1" ht="13.5" thickBot="1">
      <c r="A12" s="1861"/>
      <c r="B12" s="2425" t="s">
        <v>622</v>
      </c>
      <c r="C12" s="2425"/>
      <c r="D12" s="2425"/>
      <c r="E12" s="2425"/>
      <c r="F12" s="2425"/>
      <c r="G12" s="2425"/>
    </row>
    <row r="13" spans="1:7" s="188" customFormat="1" ht="14.25" thickTop="1" thickBot="1">
      <c r="A13" s="1861"/>
      <c r="B13" s="2433" t="s">
        <v>623</v>
      </c>
      <c r="C13" s="2433"/>
      <c r="D13" s="2433"/>
      <c r="E13" s="1782" t="s">
        <v>519</v>
      </c>
      <c r="F13" s="1782" t="s">
        <v>624</v>
      </c>
      <c r="G13" s="1865" t="s">
        <v>1043</v>
      </c>
    </row>
    <row r="14" spans="1:7" s="765" customFormat="1" ht="16.5" customHeight="1" thickTop="1">
      <c r="A14" s="766"/>
      <c r="B14" s="767"/>
      <c r="C14" s="768"/>
      <c r="D14" s="696"/>
      <c r="E14" s="696"/>
      <c r="F14" s="696"/>
      <c r="G14" s="696"/>
    </row>
    <row r="15" spans="1:7">
      <c r="A15" s="763"/>
      <c r="B15" s="763"/>
      <c r="C15" s="769" t="s">
        <v>522</v>
      </c>
      <c r="D15" s="696"/>
      <c r="E15" s="696"/>
      <c r="F15" s="696"/>
      <c r="G15" s="696"/>
    </row>
    <row r="16" spans="1:7" ht="27">
      <c r="A16" s="770" t="s">
        <v>523</v>
      </c>
      <c r="B16" s="771">
        <v>2012</v>
      </c>
      <c r="C16" s="772" t="s">
        <v>1260</v>
      </c>
      <c r="D16" s="773"/>
      <c r="E16" s="773"/>
      <c r="F16" s="773"/>
      <c r="G16" s="773"/>
    </row>
    <row r="17" spans="1:7" s="777" customFormat="1" ht="25.5">
      <c r="A17" s="770"/>
      <c r="B17" s="774" t="s">
        <v>1763</v>
      </c>
      <c r="C17" s="775" t="s">
        <v>1261</v>
      </c>
      <c r="D17" s="776"/>
      <c r="E17" s="776"/>
      <c r="F17" s="776"/>
      <c r="G17" s="776"/>
    </row>
    <row r="18" spans="1:7" ht="9" customHeight="1">
      <c r="A18" s="786"/>
      <c r="B18" s="791"/>
      <c r="C18" s="790"/>
      <c r="D18" s="782"/>
      <c r="E18" s="782"/>
      <c r="F18" s="782"/>
      <c r="G18" s="782"/>
    </row>
    <row r="19" spans="1:7" ht="13.7" customHeight="1">
      <c r="A19" s="786"/>
      <c r="B19" s="787">
        <v>3.1030000000000002</v>
      </c>
      <c r="C19" s="788" t="s">
        <v>1265</v>
      </c>
      <c r="D19" s="782"/>
      <c r="E19" s="782"/>
      <c r="F19" s="782"/>
      <c r="G19" s="782"/>
    </row>
    <row r="20" spans="1:7" ht="13.7" customHeight="1">
      <c r="A20" s="786"/>
      <c r="B20" s="789" t="s">
        <v>1264</v>
      </c>
      <c r="C20" s="790" t="s">
        <v>532</v>
      </c>
      <c r="D20" s="507"/>
      <c r="E20" s="2071">
        <v>0</v>
      </c>
      <c r="F20" s="508">
        <v>22</v>
      </c>
      <c r="G20" s="2066">
        <f>F20+E20</f>
        <v>22</v>
      </c>
    </row>
    <row r="21" spans="1:7" ht="13.7" customHeight="1">
      <c r="A21" s="786" t="s">
        <v>517</v>
      </c>
      <c r="B21" s="787">
        <v>3.1030000000000002</v>
      </c>
      <c r="C21" s="788" t="s">
        <v>1265</v>
      </c>
      <c r="D21" s="507"/>
      <c r="E21" s="2072">
        <f>SUM(E19:E20)</f>
        <v>0</v>
      </c>
      <c r="F21" s="510">
        <f>SUM(F19:F20)</f>
        <v>22</v>
      </c>
      <c r="G21" s="2067">
        <f>SUM(G19:G20)</f>
        <v>22</v>
      </c>
    </row>
    <row r="22" spans="1:7" ht="9" customHeight="1">
      <c r="A22" s="786"/>
      <c r="B22" s="787"/>
      <c r="C22" s="788"/>
      <c r="D22" s="792"/>
      <c r="E22" s="2073"/>
      <c r="F22" s="792"/>
      <c r="G22" s="782"/>
    </row>
    <row r="23" spans="1:7" ht="13.7" customHeight="1">
      <c r="A23" s="786"/>
      <c r="B23" s="787">
        <v>3.1040000000000001</v>
      </c>
      <c r="C23" s="788" t="s">
        <v>1266</v>
      </c>
      <c r="D23" s="782"/>
      <c r="E23" s="2074"/>
      <c r="F23" s="785"/>
      <c r="G23" s="785"/>
    </row>
    <row r="24" spans="1:7" ht="13.7" customHeight="1">
      <c r="A24" s="770"/>
      <c r="B24" s="780" t="s">
        <v>270</v>
      </c>
      <c r="C24" s="775" t="s">
        <v>1266</v>
      </c>
      <c r="D24" s="507"/>
      <c r="E24" s="2075"/>
      <c r="F24" s="511"/>
      <c r="G24" s="781"/>
    </row>
    <row r="25" spans="1:7" ht="13.7" customHeight="1">
      <c r="A25" s="770"/>
      <c r="B25" s="780" t="s">
        <v>1685</v>
      </c>
      <c r="C25" s="775" t="s">
        <v>1267</v>
      </c>
      <c r="D25" s="507"/>
      <c r="E25" s="2076">
        <v>0</v>
      </c>
      <c r="F25" s="511">
        <v>9</v>
      </c>
      <c r="G25" s="2066">
        <f>F25+E25</f>
        <v>9</v>
      </c>
    </row>
    <row r="26" spans="1:7" ht="13.7" customHeight="1">
      <c r="A26" s="770" t="s">
        <v>517</v>
      </c>
      <c r="B26" s="778">
        <v>3.1040000000000001</v>
      </c>
      <c r="C26" s="779" t="s">
        <v>1266</v>
      </c>
      <c r="D26" s="507"/>
      <c r="E26" s="2072">
        <f>E24+E25</f>
        <v>0</v>
      </c>
      <c r="F26" s="510">
        <f>F24+F25</f>
        <v>9</v>
      </c>
      <c r="G26" s="2067">
        <f>G24+G25</f>
        <v>9</v>
      </c>
    </row>
    <row r="27" spans="1:7" ht="12" customHeight="1">
      <c r="A27" s="770"/>
      <c r="B27" s="784"/>
      <c r="C27" s="775"/>
      <c r="D27" s="782"/>
      <c r="E27" s="2074"/>
      <c r="F27" s="785"/>
      <c r="G27" s="785"/>
    </row>
    <row r="28" spans="1:7" ht="13.7" customHeight="1">
      <c r="A28" s="770"/>
      <c r="B28" s="778">
        <v>3.1059999999999999</v>
      </c>
      <c r="C28" s="779" t="s">
        <v>1268</v>
      </c>
      <c r="D28" s="782"/>
      <c r="E28" s="2074"/>
      <c r="F28" s="785"/>
      <c r="G28" s="785"/>
    </row>
    <row r="29" spans="1:7" ht="13.7" customHeight="1">
      <c r="A29" s="786"/>
      <c r="B29" s="789" t="s">
        <v>1727</v>
      </c>
      <c r="C29" s="790" t="s">
        <v>534</v>
      </c>
      <c r="D29" s="507"/>
      <c r="E29" s="2077"/>
      <c r="F29" s="506">
        <v>2</v>
      </c>
      <c r="G29" s="2066">
        <f>F29+E29</f>
        <v>2</v>
      </c>
    </row>
    <row r="30" spans="1:7" ht="13.7" customHeight="1">
      <c r="A30" s="786" t="s">
        <v>517</v>
      </c>
      <c r="B30" s="778">
        <v>3.1059999999999999</v>
      </c>
      <c r="C30" s="788" t="s">
        <v>1268</v>
      </c>
      <c r="D30" s="507"/>
      <c r="E30" s="2072">
        <f>E29</f>
        <v>0</v>
      </c>
      <c r="F30" s="510">
        <f>F29</f>
        <v>2</v>
      </c>
      <c r="G30" s="2067">
        <f>G29</f>
        <v>2</v>
      </c>
    </row>
    <row r="31" spans="1:7" ht="12" customHeight="1">
      <c r="A31" s="786"/>
      <c r="B31" s="791"/>
      <c r="C31" s="790"/>
      <c r="D31" s="782"/>
      <c r="E31" s="2073"/>
      <c r="F31" s="782"/>
      <c r="G31" s="782"/>
    </row>
    <row r="32" spans="1:7" ht="27">
      <c r="A32" s="786"/>
      <c r="B32" s="778">
        <v>3.1070000000000002</v>
      </c>
      <c r="C32" s="788" t="s">
        <v>1269</v>
      </c>
      <c r="D32" s="782"/>
      <c r="E32" s="2074"/>
      <c r="F32" s="785"/>
      <c r="G32" s="785"/>
    </row>
    <row r="33" spans="1:7" ht="13.7" customHeight="1">
      <c r="A33" s="786"/>
      <c r="B33" s="794" t="s">
        <v>1391</v>
      </c>
      <c r="C33" s="790" t="s">
        <v>1270</v>
      </c>
      <c r="D33" s="507"/>
      <c r="E33" s="2078"/>
      <c r="F33" s="511">
        <v>36</v>
      </c>
      <c r="G33" s="2066">
        <f>F33+E33</f>
        <v>36</v>
      </c>
    </row>
    <row r="34" spans="1:7" ht="27">
      <c r="A34" s="2086" t="s">
        <v>517</v>
      </c>
      <c r="B34" s="2087">
        <v>3.1070000000000002</v>
      </c>
      <c r="C34" s="2088" t="s">
        <v>1269</v>
      </c>
      <c r="D34" s="449"/>
      <c r="E34" s="2079">
        <f>SUM(E32:E33)</f>
        <v>0</v>
      </c>
      <c r="F34" s="510">
        <f>SUM(F32:F33)</f>
        <v>36</v>
      </c>
      <c r="G34" s="2067">
        <f>SUM(G32:G33)</f>
        <v>36</v>
      </c>
    </row>
    <row r="35" spans="1:7" ht="13.7" customHeight="1">
      <c r="A35" s="2089"/>
      <c r="B35" s="2090">
        <v>3.1080000000000001</v>
      </c>
      <c r="C35" s="2091" t="s">
        <v>1271</v>
      </c>
      <c r="D35" s="2092"/>
      <c r="E35" s="2093"/>
      <c r="F35" s="2092"/>
      <c r="G35" s="2092"/>
    </row>
    <row r="36" spans="1:7" ht="13.7" customHeight="1">
      <c r="A36" s="770"/>
      <c r="B36" s="780" t="s">
        <v>1263</v>
      </c>
      <c r="C36" s="775" t="s">
        <v>530</v>
      </c>
      <c r="D36" s="507"/>
      <c r="E36" s="2075"/>
      <c r="F36" s="511">
        <v>10</v>
      </c>
      <c r="G36" s="2066">
        <f>F36+E36</f>
        <v>10</v>
      </c>
    </row>
    <row r="37" spans="1:7" ht="13.7" customHeight="1">
      <c r="A37" s="786" t="s">
        <v>517</v>
      </c>
      <c r="B37" s="778">
        <v>3.1080000000000001</v>
      </c>
      <c r="C37" s="779" t="s">
        <v>1271</v>
      </c>
      <c r="D37" s="507"/>
      <c r="E37" s="2072">
        <f>E36</f>
        <v>0</v>
      </c>
      <c r="F37" s="510">
        <f>F36</f>
        <v>10</v>
      </c>
      <c r="G37" s="2067">
        <f>G36</f>
        <v>10</v>
      </c>
    </row>
    <row r="38" spans="1:7" ht="25.5">
      <c r="A38" s="770" t="s">
        <v>517</v>
      </c>
      <c r="B38" s="774" t="s">
        <v>1763</v>
      </c>
      <c r="C38" s="775" t="s">
        <v>1261</v>
      </c>
      <c r="D38" s="507"/>
      <c r="E38" s="2079">
        <f>E37+E34+E30+E21+E26</f>
        <v>0</v>
      </c>
      <c r="F38" s="510">
        <f>F37+F34+F30+F21+F26</f>
        <v>79</v>
      </c>
      <c r="G38" s="510">
        <f>G37+G34+G30+G21+G26</f>
        <v>79</v>
      </c>
    </row>
    <row r="39" spans="1:7" ht="27">
      <c r="A39" s="786" t="s">
        <v>517</v>
      </c>
      <c r="B39" s="1712">
        <v>2012</v>
      </c>
      <c r="C39" s="984" t="s">
        <v>1260</v>
      </c>
      <c r="D39" s="507"/>
      <c r="E39" s="2080">
        <f>E38</f>
        <v>0</v>
      </c>
      <c r="F39" s="506">
        <f>F38</f>
        <v>79</v>
      </c>
      <c r="G39" s="793">
        <f>G38</f>
        <v>79</v>
      </c>
    </row>
    <row r="40" spans="1:7">
      <c r="A40" s="770"/>
      <c r="B40" s="770"/>
      <c r="C40" s="795"/>
      <c r="D40" s="782"/>
      <c r="E40" s="2073"/>
      <c r="F40" s="782"/>
      <c r="G40" s="782"/>
    </row>
    <row r="41" spans="1:7" ht="13.5">
      <c r="A41" s="786" t="s">
        <v>523</v>
      </c>
      <c r="B41" s="796">
        <v>2059</v>
      </c>
      <c r="C41" s="797" t="s">
        <v>710</v>
      </c>
      <c r="D41" s="782"/>
      <c r="E41" s="2073"/>
      <c r="F41" s="782"/>
      <c r="G41" s="782"/>
    </row>
    <row r="42" spans="1:7">
      <c r="A42" s="798"/>
      <c r="B42" s="798">
        <v>60</v>
      </c>
      <c r="C42" s="799" t="s">
        <v>1771</v>
      </c>
      <c r="D42" s="782"/>
      <c r="E42" s="2073"/>
      <c r="F42" s="782"/>
      <c r="G42" s="782"/>
    </row>
    <row r="43" spans="1:7" ht="13.5">
      <c r="A43" s="786"/>
      <c r="B43" s="800">
        <v>60.052999999999997</v>
      </c>
      <c r="C43" s="797" t="s">
        <v>713</v>
      </c>
      <c r="D43" s="782"/>
      <c r="E43" s="2073"/>
      <c r="F43" s="782"/>
      <c r="G43" s="782"/>
    </row>
    <row r="44" spans="1:7">
      <c r="A44" s="786"/>
      <c r="B44" s="801">
        <v>61</v>
      </c>
      <c r="C44" s="799" t="s">
        <v>499</v>
      </c>
      <c r="D44" s="792"/>
      <c r="E44" s="2081"/>
      <c r="F44" s="792"/>
      <c r="G44" s="782"/>
    </row>
    <row r="45" spans="1:7" ht="25.5">
      <c r="A45" s="770"/>
      <c r="B45" s="803">
        <v>68</v>
      </c>
      <c r="C45" s="799" t="s">
        <v>1272</v>
      </c>
      <c r="D45" s="804"/>
      <c r="E45" s="2081"/>
      <c r="F45" s="792"/>
      <c r="G45" s="782"/>
    </row>
    <row r="46" spans="1:7">
      <c r="A46" s="786"/>
      <c r="B46" s="802" t="s">
        <v>1273</v>
      </c>
      <c r="C46" s="799" t="s">
        <v>1389</v>
      </c>
      <c r="D46" s="507"/>
      <c r="E46" s="2082">
        <v>0</v>
      </c>
      <c r="F46" s="508">
        <v>38</v>
      </c>
      <c r="G46" s="2066">
        <f>F46+E46</f>
        <v>38</v>
      </c>
    </row>
    <row r="47" spans="1:7">
      <c r="A47" s="770"/>
      <c r="B47" s="802" t="s">
        <v>1274</v>
      </c>
      <c r="C47" s="805" t="s">
        <v>189</v>
      </c>
      <c r="D47" s="507"/>
      <c r="E47" s="2082">
        <v>0</v>
      </c>
      <c r="F47" s="508">
        <v>49</v>
      </c>
      <c r="G47" s="2066">
        <f>F47+E47</f>
        <v>49</v>
      </c>
    </row>
    <row r="48" spans="1:7">
      <c r="A48" s="786" t="s">
        <v>517</v>
      </c>
      <c r="B48" s="801">
        <v>61</v>
      </c>
      <c r="C48" s="799" t="s">
        <v>499</v>
      </c>
      <c r="D48" s="507"/>
      <c r="E48" s="2072">
        <f>SUM(E46:E47)</f>
        <v>0</v>
      </c>
      <c r="F48" s="510">
        <f>SUM(F46:F47)</f>
        <v>87</v>
      </c>
      <c r="G48" s="2067">
        <f>SUM(G46:G47)</f>
        <v>87</v>
      </c>
    </row>
    <row r="49" spans="1:7" ht="13.5">
      <c r="A49" s="798" t="s">
        <v>517</v>
      </c>
      <c r="B49" s="800">
        <v>60.052999999999997</v>
      </c>
      <c r="C49" s="797" t="s">
        <v>713</v>
      </c>
      <c r="D49" s="507"/>
      <c r="E49" s="2083">
        <f>E48</f>
        <v>0</v>
      </c>
      <c r="F49" s="809">
        <f>F48</f>
        <v>87</v>
      </c>
      <c r="G49" s="809">
        <f>G48</f>
        <v>87</v>
      </c>
    </row>
    <row r="50" spans="1:7" ht="8.1" customHeight="1">
      <c r="A50" s="806"/>
      <c r="B50" s="806"/>
      <c r="C50" s="805"/>
      <c r="D50" s="1710"/>
      <c r="E50" s="2084"/>
      <c r="F50" s="810"/>
      <c r="G50" s="810"/>
    </row>
    <row r="51" spans="1:7" ht="13.5">
      <c r="A51" s="806"/>
      <c r="B51" s="811">
        <v>60.103000000000002</v>
      </c>
      <c r="C51" s="812" t="s">
        <v>1275</v>
      </c>
      <c r="D51" s="1710"/>
      <c r="E51" s="2084"/>
      <c r="F51" s="810"/>
      <c r="G51" s="810"/>
    </row>
    <row r="52" spans="1:7">
      <c r="A52" s="806"/>
      <c r="B52" s="808">
        <v>44</v>
      </c>
      <c r="C52" s="805" t="s">
        <v>2022</v>
      </c>
      <c r="D52" s="1710"/>
      <c r="E52" s="2084"/>
      <c r="F52" s="810"/>
      <c r="G52" s="810"/>
    </row>
    <row r="53" spans="1:7" ht="25.5">
      <c r="A53" s="806"/>
      <c r="B53" s="807" t="s">
        <v>1276</v>
      </c>
      <c r="C53" s="805" t="s">
        <v>1576</v>
      </c>
      <c r="D53" s="507"/>
      <c r="E53" s="2085">
        <v>0</v>
      </c>
      <c r="F53" s="511">
        <v>35</v>
      </c>
      <c r="G53" s="2066">
        <f>F53+E53</f>
        <v>35</v>
      </c>
    </row>
    <row r="54" spans="1:7">
      <c r="A54" s="806" t="s">
        <v>517</v>
      </c>
      <c r="B54" s="808">
        <v>44</v>
      </c>
      <c r="C54" s="805" t="s">
        <v>2022</v>
      </c>
      <c r="D54" s="507"/>
      <c r="E54" s="2083">
        <f t="shared" ref="E54:G55" si="0">E53</f>
        <v>0</v>
      </c>
      <c r="F54" s="510">
        <f t="shared" si="0"/>
        <v>35</v>
      </c>
      <c r="G54" s="809">
        <f t="shared" si="0"/>
        <v>35</v>
      </c>
    </row>
    <row r="55" spans="1:7" ht="13.5">
      <c r="A55" s="806" t="s">
        <v>517</v>
      </c>
      <c r="B55" s="811">
        <v>60.103000000000002</v>
      </c>
      <c r="C55" s="812" t="s">
        <v>1275</v>
      </c>
      <c r="D55" s="507"/>
      <c r="E55" s="2083">
        <f t="shared" si="0"/>
        <v>0</v>
      </c>
      <c r="F55" s="510">
        <f t="shared" si="0"/>
        <v>35</v>
      </c>
      <c r="G55" s="809">
        <f t="shared" si="0"/>
        <v>35</v>
      </c>
    </row>
    <row r="56" spans="1:7">
      <c r="A56" s="806" t="s">
        <v>517</v>
      </c>
      <c r="B56" s="806">
        <v>60</v>
      </c>
      <c r="C56" s="805" t="s">
        <v>1771</v>
      </c>
      <c r="D56" s="507"/>
      <c r="E56" s="2083">
        <f>E49+E55</f>
        <v>0</v>
      </c>
      <c r="F56" s="510">
        <f>F49+F55</f>
        <v>122</v>
      </c>
      <c r="G56" s="809">
        <f>G49+G55</f>
        <v>122</v>
      </c>
    </row>
    <row r="57" spans="1:7" ht="13.5">
      <c r="A57" s="806" t="s">
        <v>517</v>
      </c>
      <c r="B57" s="813">
        <v>2059</v>
      </c>
      <c r="C57" s="812" t="s">
        <v>710</v>
      </c>
      <c r="D57" s="449"/>
      <c r="E57" s="2072">
        <f>E56</f>
        <v>0</v>
      </c>
      <c r="F57" s="510">
        <f>F56</f>
        <v>122</v>
      </c>
      <c r="G57" s="2067">
        <f>G56</f>
        <v>122</v>
      </c>
    </row>
    <row r="58" spans="1:7">
      <c r="A58" s="814" t="s">
        <v>517</v>
      </c>
      <c r="B58" s="815"/>
      <c r="C58" s="752" t="s">
        <v>522</v>
      </c>
      <c r="D58" s="449"/>
      <c r="E58" s="2072">
        <f>E57+E39</f>
        <v>0</v>
      </c>
      <c r="F58" s="510">
        <f>F57+F39</f>
        <v>201</v>
      </c>
      <c r="G58" s="2067">
        <f>G57+G39</f>
        <v>201</v>
      </c>
    </row>
    <row r="59" spans="1:7" s="817" customFormat="1" ht="13.5">
      <c r="A59" s="814" t="s">
        <v>517</v>
      </c>
      <c r="B59" s="815"/>
      <c r="C59" s="816" t="s">
        <v>1339</v>
      </c>
      <c r="D59" s="509"/>
      <c r="E59" s="2072">
        <f>E58</f>
        <v>0</v>
      </c>
      <c r="F59" s="510">
        <f>F58</f>
        <v>201</v>
      </c>
      <c r="G59" s="2067">
        <f>G58</f>
        <v>201</v>
      </c>
    </row>
    <row r="60" spans="1:7" s="817" customFormat="1" ht="6.95" customHeight="1">
      <c r="A60" s="798"/>
      <c r="B60" s="818"/>
      <c r="C60" s="819"/>
      <c r="D60" s="792"/>
      <c r="E60" s="782"/>
      <c r="F60" s="792"/>
      <c r="G60" s="782"/>
    </row>
    <row r="61" spans="1:7" ht="32.25" customHeight="1">
      <c r="B61" s="2462" t="s">
        <v>1113</v>
      </c>
      <c r="C61" s="2462"/>
      <c r="D61" s="2462"/>
      <c r="E61" s="2462"/>
      <c r="F61" s="2462"/>
      <c r="G61" s="2462"/>
    </row>
    <row r="69" spans="2:7" ht="13.5" thickBot="1"/>
    <row r="70" spans="2:7" ht="13.5" thickTop="1">
      <c r="B70" s="1826"/>
      <c r="C70" s="1826"/>
      <c r="D70" s="1864"/>
      <c r="E70" s="1826"/>
      <c r="F70" s="1864"/>
      <c r="G70" s="1951"/>
    </row>
    <row r="72" spans="2:7">
      <c r="B72" s="684"/>
      <c r="C72" s="684"/>
      <c r="D72" s="684"/>
      <c r="E72" s="684"/>
      <c r="F72" s="684"/>
      <c r="G72" s="684"/>
    </row>
  </sheetData>
  <customSheetViews>
    <customSheetView guid="{44B5F5DE-C96C-4269-969A-574D4EEEEEF5}" showPageBreaks="1" view="pageBreakPreview" showRuler="0" topLeftCell="A70">
      <selection activeCell="F83" sqref="F83"/>
      <pageMargins left="0.74803149606299202" right="0.39370078740157499" top="0.74803149606299202" bottom="0.90551181102362199" header="0.511811023622047" footer="0.59055118110236204"/>
      <printOptions horizontalCentered="1"/>
      <pageSetup paperSize="9" firstPageNumber="20"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70">
      <selection activeCell="F83" sqref="F83"/>
      <pageMargins left="0.74803149606299202" right="0.39370078740157499" top="0.74803149606299202" bottom="0.90551181102362199" header="0.511811023622047" footer="0.59055118110236204"/>
      <printOptions horizontalCentered="1"/>
      <pageSetup paperSize="9" firstPageNumber="20"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70">
      <selection activeCell="F83" sqref="F83"/>
      <pageMargins left="0.74803149606299202" right="0.39370078740157499" top="0.74803149606299202" bottom="0.90551181102362199" header="0.511811023622047" footer="0.59055118110236204"/>
      <printOptions horizontalCentered="1"/>
      <pageSetup paperSize="9" firstPageNumber="20"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view="pageBreakPreview" showRuler="0" topLeftCell="A42">
      <selection activeCell="A42" sqref="A1:G65536"/>
      <pageMargins left="0.74803149606299202" right="0.74803149606299202" top="0.74803149606299202" bottom="4.13" header="0.35" footer="3"/>
      <printOptions horizontalCentered="1"/>
      <pageSetup paperSize="9" firstPageNumber="50" orientation="portrait" blackAndWhite="1" useFirstPageNumber="1" r:id="rId4"/>
      <headerFooter alignWithMargins="0">
        <oddHeader xml:space="preserve">&amp;C   </oddHeader>
        <oddFooter>&amp;C&amp;"Times New Roman,Bold" &amp;P</oddFooter>
      </headerFooter>
    </customSheetView>
  </customSheetViews>
  <mergeCells count="6">
    <mergeCell ref="B61:G61"/>
    <mergeCell ref="B13:D13"/>
    <mergeCell ref="A1:G1"/>
    <mergeCell ref="A3:G3"/>
    <mergeCell ref="B4:G4"/>
    <mergeCell ref="B12:G12"/>
  </mergeCells>
  <phoneticPr fontId="25" type="noConversion"/>
  <printOptions horizontalCentered="1"/>
  <pageMargins left="0.74803149606299202" right="0.74803149606299202" top="0.74803149606299202" bottom="4.13" header="0.35" footer="3"/>
  <pageSetup paperSize="9" firstPageNumber="50" orientation="portrait" blackAndWhite="1" useFirstPageNumber="1" r:id="rId5"/>
  <headerFooter alignWithMargins="0">
    <oddHeader xml:space="preserve">&amp;C   </oddHeader>
    <oddFooter>&amp;C&amp;"Times New Roman,Bold" &amp;P</oddFooter>
  </headerFooter>
  <legacyDrawing r:id="rId6"/>
</worksheet>
</file>

<file path=xl/worksheets/sheet17.xml><?xml version="1.0" encoding="utf-8"?>
<worksheet xmlns="http://schemas.openxmlformats.org/spreadsheetml/2006/main" xmlns:r="http://schemas.openxmlformats.org/officeDocument/2006/relationships">
  <sheetPr syncVertical="1" syncRef="A352" transitionEvaluation="1" codeName="Sheet11"/>
  <dimension ref="A1:H368"/>
  <sheetViews>
    <sheetView view="pageBreakPreview" topLeftCell="A352" zoomScaleNormal="130" zoomScaleSheetLayoutView="100" workbookViewId="0">
      <selection activeCell="A354" sqref="A354:J362"/>
    </sheetView>
  </sheetViews>
  <sheetFormatPr defaultColWidth="11" defaultRowHeight="12.75"/>
  <cols>
    <col min="1" max="1" width="6.42578125" style="896" customWidth="1"/>
    <col min="2" max="2" width="8.140625" style="897" customWidth="1"/>
    <col min="3" max="3" width="34.5703125" style="898" customWidth="1"/>
    <col min="4" max="4" width="7.140625" style="874" customWidth="1"/>
    <col min="5" max="5" width="8.140625" style="874" customWidth="1"/>
    <col min="6" max="6" width="10.42578125" style="820" customWidth="1"/>
    <col min="7" max="7" width="8.5703125" style="820" customWidth="1"/>
    <col min="8" max="8" width="3.42578125" style="820" customWidth="1"/>
    <col min="9" max="16384" width="11" style="820"/>
  </cols>
  <sheetData>
    <row r="1" spans="1:7" ht="14.1" customHeight="1">
      <c r="A1" s="2465" t="s">
        <v>1577</v>
      </c>
      <c r="B1" s="2465"/>
      <c r="C1" s="2465"/>
      <c r="D1" s="2465"/>
      <c r="E1" s="2465"/>
      <c r="F1" s="2465"/>
      <c r="G1" s="2465"/>
    </row>
    <row r="2" spans="1:7" ht="14.1" customHeight="1">
      <c r="A2" s="2465" t="s">
        <v>1578</v>
      </c>
      <c r="B2" s="2465"/>
      <c r="C2" s="2465"/>
      <c r="D2" s="2465"/>
      <c r="E2" s="2465"/>
      <c r="F2" s="2465"/>
      <c r="G2" s="2465"/>
    </row>
    <row r="3" spans="1:7" ht="11.1" customHeight="1">
      <c r="A3" s="821"/>
      <c r="B3" s="822"/>
      <c r="C3" s="690"/>
      <c r="D3" s="823"/>
      <c r="E3" s="823"/>
      <c r="F3" s="690"/>
      <c r="G3" s="690"/>
    </row>
    <row r="4" spans="1:7" ht="14.1" customHeight="1">
      <c r="A4" s="530"/>
      <c r="B4" s="531"/>
      <c r="C4" s="529"/>
      <c r="D4" s="532"/>
      <c r="E4" s="532"/>
      <c r="F4" s="529"/>
      <c r="G4" s="529"/>
    </row>
    <row r="5" spans="1:7" ht="14.1" customHeight="1">
      <c r="A5" s="2427" t="s">
        <v>1547</v>
      </c>
      <c r="B5" s="2427"/>
      <c r="C5" s="2427"/>
      <c r="D5" s="2427"/>
      <c r="E5" s="2427"/>
      <c r="F5" s="2427"/>
      <c r="G5" s="2427"/>
    </row>
    <row r="6" spans="1:7" ht="14.1" customHeight="1">
      <c r="A6" s="1401"/>
      <c r="B6" s="2428"/>
      <c r="C6" s="2428"/>
      <c r="D6" s="2428"/>
      <c r="E6" s="2428"/>
      <c r="F6" s="2428"/>
      <c r="G6" s="2428"/>
    </row>
    <row r="7" spans="1:7" ht="26.1" customHeight="1">
      <c r="A7" s="1401"/>
      <c r="B7" s="927"/>
      <c r="C7" s="927"/>
      <c r="D7" s="1844"/>
      <c r="E7" s="1845" t="s">
        <v>1217</v>
      </c>
      <c r="F7" s="1845" t="s">
        <v>1218</v>
      </c>
      <c r="G7" s="1845" t="s">
        <v>1043</v>
      </c>
    </row>
    <row r="8" spans="1:7" ht="14.1" customHeight="1">
      <c r="A8" s="1401"/>
      <c r="B8" s="1847" t="s">
        <v>1219</v>
      </c>
      <c r="C8" s="927" t="s">
        <v>1220</v>
      </c>
      <c r="D8" s="1848" t="s">
        <v>518</v>
      </c>
      <c r="E8" s="935">
        <v>1172524</v>
      </c>
      <c r="F8" s="935">
        <v>1021000</v>
      </c>
      <c r="G8" s="935">
        <f>SUM(E8:F8)</f>
        <v>2193524</v>
      </c>
    </row>
    <row r="9" spans="1:7" ht="14.1" customHeight="1">
      <c r="A9" s="1401"/>
      <c r="B9" s="1847" t="s">
        <v>1221</v>
      </c>
      <c r="C9" s="1850" t="s">
        <v>1222</v>
      </c>
      <c r="D9" s="1851"/>
      <c r="E9" s="936"/>
      <c r="F9" s="936"/>
      <c r="G9" s="936"/>
    </row>
    <row r="10" spans="1:7" ht="14.1" customHeight="1">
      <c r="A10" s="1401"/>
      <c r="B10" s="1847"/>
      <c r="C10" s="1850" t="s">
        <v>985</v>
      </c>
      <c r="D10" s="1851" t="s">
        <v>518</v>
      </c>
      <c r="E10" s="936">
        <f>G310</f>
        <v>165299</v>
      </c>
      <c r="F10" s="1853">
        <f>G339</f>
        <v>378200</v>
      </c>
      <c r="G10" s="936">
        <f>SUM(E10:F10)</f>
        <v>543499</v>
      </c>
    </row>
    <row r="11" spans="1:7" ht="14.1" customHeight="1">
      <c r="A11" s="1401"/>
      <c r="B11" s="1854" t="s">
        <v>517</v>
      </c>
      <c r="C11" s="927" t="s">
        <v>619</v>
      </c>
      <c r="D11" s="1855" t="s">
        <v>518</v>
      </c>
      <c r="E11" s="1856">
        <f>SUM(E8:E10)</f>
        <v>1337823</v>
      </c>
      <c r="F11" s="1856">
        <f>SUM(F8:F10)</f>
        <v>1399200</v>
      </c>
      <c r="G11" s="1856">
        <f>SUM(E11:F11)</f>
        <v>2737023</v>
      </c>
    </row>
    <row r="12" spans="1:7" ht="14.1" customHeight="1">
      <c r="A12" s="1401"/>
      <c r="B12" s="1847"/>
      <c r="C12" s="927"/>
      <c r="D12" s="934"/>
      <c r="E12" s="934"/>
      <c r="F12" s="1848"/>
      <c r="G12" s="934"/>
    </row>
    <row r="13" spans="1:7" ht="14.1" customHeight="1">
      <c r="A13" s="1401"/>
      <c r="B13" s="1847" t="s">
        <v>620</v>
      </c>
      <c r="C13" s="927" t="s">
        <v>621</v>
      </c>
      <c r="D13" s="927"/>
      <c r="E13" s="927"/>
      <c r="F13" s="1859"/>
      <c r="G13" s="927"/>
    </row>
    <row r="14" spans="1:7" ht="14.1" customHeight="1" thickBot="1">
      <c r="A14" s="1861"/>
      <c r="B14" s="2425" t="s">
        <v>622</v>
      </c>
      <c r="C14" s="2425"/>
      <c r="D14" s="2425"/>
      <c r="E14" s="2425"/>
      <c r="F14" s="2425"/>
      <c r="G14" s="2425"/>
    </row>
    <row r="15" spans="1:7" s="824" customFormat="1" ht="14.1" customHeight="1" thickTop="1" thickBot="1">
      <c r="A15" s="1861"/>
      <c r="B15" s="2433" t="s">
        <v>623</v>
      </c>
      <c r="C15" s="2433"/>
      <c r="D15" s="2433"/>
      <c r="E15" s="1782" t="s">
        <v>519</v>
      </c>
      <c r="F15" s="1782" t="s">
        <v>624</v>
      </c>
      <c r="G15" s="1865" t="s">
        <v>1043</v>
      </c>
    </row>
    <row r="16" spans="1:7" s="824" customFormat="1" ht="14.1" customHeight="1" thickTop="1">
      <c r="A16" s="935"/>
      <c r="B16" s="1851"/>
      <c r="C16" s="1851"/>
      <c r="D16" s="1851"/>
      <c r="E16" s="1851"/>
      <c r="F16" s="1851"/>
      <c r="G16" s="936"/>
    </row>
    <row r="17" spans="1:8" s="824" customFormat="1" ht="8.25" customHeight="1">
      <c r="A17" s="825"/>
      <c r="B17" s="826"/>
      <c r="C17" s="827"/>
      <c r="D17" s="828"/>
      <c r="E17" s="828"/>
      <c r="F17" s="828"/>
      <c r="G17" s="828"/>
    </row>
    <row r="18" spans="1:8">
      <c r="A18" s="829"/>
      <c r="B18" s="830"/>
      <c r="C18" s="831" t="s">
        <v>522</v>
      </c>
      <c r="D18" s="2101"/>
      <c r="E18" s="832"/>
      <c r="F18" s="832"/>
      <c r="G18" s="832"/>
    </row>
    <row r="19" spans="1:8" ht="13.7" customHeight="1">
      <c r="A19" s="829" t="s">
        <v>523</v>
      </c>
      <c r="B19" s="845">
        <v>2210</v>
      </c>
      <c r="C19" s="846" t="s">
        <v>1579</v>
      </c>
      <c r="D19" s="842"/>
      <c r="E19" s="840"/>
      <c r="F19" s="840"/>
      <c r="G19" s="840"/>
    </row>
    <row r="20" spans="1:8" ht="13.7" customHeight="1">
      <c r="A20" s="829"/>
      <c r="B20" s="847">
        <v>1</v>
      </c>
      <c r="C20" s="848" t="s">
        <v>1580</v>
      </c>
      <c r="D20" s="842"/>
      <c r="E20" s="842"/>
      <c r="F20" s="842"/>
      <c r="G20" s="842"/>
    </row>
    <row r="21" spans="1:8" ht="13.7" customHeight="1">
      <c r="A21" s="829"/>
      <c r="B21" s="849">
        <v>1.0009999999999999</v>
      </c>
      <c r="C21" s="831" t="s">
        <v>1581</v>
      </c>
      <c r="D21" s="842"/>
      <c r="E21" s="842"/>
      <c r="F21" s="842"/>
      <c r="G21" s="842"/>
    </row>
    <row r="22" spans="1:8" ht="13.7" customHeight="1">
      <c r="A22" s="829"/>
      <c r="B22" s="830">
        <v>60</v>
      </c>
      <c r="C22" s="850" t="s">
        <v>556</v>
      </c>
      <c r="D22" s="842"/>
      <c r="E22" s="842"/>
      <c r="F22" s="842"/>
      <c r="G22" s="842"/>
    </row>
    <row r="23" spans="1:8" ht="13.7" customHeight="1">
      <c r="A23" s="829"/>
      <c r="B23" s="851" t="s">
        <v>557</v>
      </c>
      <c r="C23" s="850" t="s">
        <v>528</v>
      </c>
      <c r="D23" s="841"/>
      <c r="E23" s="862">
        <v>15606</v>
      </c>
      <c r="F23" s="1840">
        <v>0</v>
      </c>
      <c r="G23" s="862">
        <f t="shared" ref="G23:G28" si="0">F23+E23</f>
        <v>15606</v>
      </c>
      <c r="H23" s="820" t="s">
        <v>697</v>
      </c>
    </row>
    <row r="24" spans="1:8" ht="13.7" customHeight="1">
      <c r="A24" s="829"/>
      <c r="B24" s="851" t="s">
        <v>828</v>
      </c>
      <c r="C24" s="852" t="s">
        <v>188</v>
      </c>
      <c r="D24" s="841"/>
      <c r="E24" s="25">
        <v>6512</v>
      </c>
      <c r="F24" s="1840">
        <v>0</v>
      </c>
      <c r="G24" s="25">
        <f t="shared" si="0"/>
        <v>6512</v>
      </c>
      <c r="H24" s="820" t="s">
        <v>697</v>
      </c>
    </row>
    <row r="25" spans="1:8" ht="13.7" customHeight="1">
      <c r="A25" s="829"/>
      <c r="B25" s="851" t="s">
        <v>558</v>
      </c>
      <c r="C25" s="852" t="s">
        <v>530</v>
      </c>
      <c r="D25" s="841"/>
      <c r="E25" s="862">
        <v>400</v>
      </c>
      <c r="F25" s="1840">
        <v>0</v>
      </c>
      <c r="G25" s="862">
        <f t="shared" si="0"/>
        <v>400</v>
      </c>
      <c r="H25" s="820" t="s">
        <v>697</v>
      </c>
    </row>
    <row r="26" spans="1:8" ht="13.7" customHeight="1">
      <c r="A26" s="829"/>
      <c r="B26" s="851" t="s">
        <v>559</v>
      </c>
      <c r="C26" s="852" t="s">
        <v>532</v>
      </c>
      <c r="D26" s="841"/>
      <c r="E26" s="862">
        <v>500</v>
      </c>
      <c r="F26" s="841">
        <v>1456</v>
      </c>
      <c r="G26" s="862">
        <f t="shared" si="0"/>
        <v>1956</v>
      </c>
      <c r="H26" s="820" t="s">
        <v>2091</v>
      </c>
    </row>
    <row r="27" spans="1:8" ht="13.7" customHeight="1">
      <c r="A27" s="829"/>
      <c r="B27" s="851" t="s">
        <v>1390</v>
      </c>
      <c r="C27" s="852" t="s">
        <v>534</v>
      </c>
      <c r="D27" s="841"/>
      <c r="E27" s="25">
        <v>815</v>
      </c>
      <c r="F27" s="1840">
        <v>0</v>
      </c>
      <c r="G27" s="25">
        <f t="shared" si="0"/>
        <v>815</v>
      </c>
      <c r="H27" s="820" t="s">
        <v>697</v>
      </c>
    </row>
    <row r="28" spans="1:8" ht="13.7" customHeight="1">
      <c r="A28" s="829"/>
      <c r="B28" s="851" t="s">
        <v>835</v>
      </c>
      <c r="C28" s="852" t="s">
        <v>536</v>
      </c>
      <c r="D28" s="841"/>
      <c r="E28" s="862">
        <v>400</v>
      </c>
      <c r="F28" s="1840">
        <v>0</v>
      </c>
      <c r="G28" s="841">
        <f t="shared" si="0"/>
        <v>400</v>
      </c>
      <c r="H28" s="820" t="s">
        <v>697</v>
      </c>
    </row>
    <row r="29" spans="1:8" ht="13.7" customHeight="1">
      <c r="A29" s="829" t="s">
        <v>517</v>
      </c>
      <c r="B29" s="830">
        <v>60</v>
      </c>
      <c r="C29" s="850" t="s">
        <v>556</v>
      </c>
      <c r="D29" s="841"/>
      <c r="E29" s="839">
        <f>SUM(E23:E28)</f>
        <v>24233</v>
      </c>
      <c r="F29" s="839">
        <f>SUM(F23:F28)</f>
        <v>1456</v>
      </c>
      <c r="G29" s="839">
        <f>SUM(G23:G28)</f>
        <v>25689</v>
      </c>
    </row>
    <row r="30" spans="1:8" ht="13.7" customHeight="1">
      <c r="A30" s="829"/>
      <c r="B30" s="830"/>
      <c r="C30" s="850"/>
      <c r="D30" s="842"/>
      <c r="E30" s="842"/>
      <c r="F30" s="842"/>
      <c r="G30" s="842"/>
    </row>
    <row r="31" spans="1:8" ht="13.7" customHeight="1">
      <c r="A31" s="829"/>
      <c r="B31" s="830">
        <v>61</v>
      </c>
      <c r="C31" s="850" t="s">
        <v>1582</v>
      </c>
      <c r="D31" s="842"/>
      <c r="E31" s="842"/>
      <c r="F31" s="842"/>
      <c r="G31" s="842"/>
    </row>
    <row r="32" spans="1:8" ht="13.7" customHeight="1">
      <c r="A32" s="829"/>
      <c r="B32" s="851" t="s">
        <v>1229</v>
      </c>
      <c r="C32" s="852" t="s">
        <v>188</v>
      </c>
      <c r="D32" s="841"/>
      <c r="E32" s="299">
        <v>3495</v>
      </c>
      <c r="F32" s="1840">
        <v>0</v>
      </c>
      <c r="G32" s="299">
        <f>F32+E32</f>
        <v>3495</v>
      </c>
    </row>
    <row r="33" spans="1:8" ht="13.7" customHeight="1">
      <c r="A33" s="829"/>
      <c r="B33" s="851" t="s">
        <v>1832</v>
      </c>
      <c r="C33" s="852" t="s">
        <v>1389</v>
      </c>
      <c r="D33" s="841"/>
      <c r="E33" s="841">
        <v>2000</v>
      </c>
      <c r="F33" s="1840">
        <v>0</v>
      </c>
      <c r="G33" s="841">
        <f>F33+E33</f>
        <v>2000</v>
      </c>
    </row>
    <row r="34" spans="1:8" ht="13.7" customHeight="1">
      <c r="A34" s="829"/>
      <c r="B34" s="851" t="s">
        <v>1583</v>
      </c>
      <c r="C34" s="852" t="s">
        <v>536</v>
      </c>
      <c r="D34" s="841"/>
      <c r="E34" s="299">
        <v>110</v>
      </c>
      <c r="F34" s="1840">
        <v>0</v>
      </c>
      <c r="G34" s="299">
        <f>F34+E34</f>
        <v>110</v>
      </c>
    </row>
    <row r="35" spans="1:8" ht="13.7" customHeight="1">
      <c r="A35" s="829" t="s">
        <v>517</v>
      </c>
      <c r="B35" s="830">
        <v>61</v>
      </c>
      <c r="C35" s="850" t="s">
        <v>1582</v>
      </c>
      <c r="D35" s="841"/>
      <c r="E35" s="839">
        <f>SUM(E32:E34)</f>
        <v>5605</v>
      </c>
      <c r="F35" s="1771">
        <f>SUM(F32:F34)</f>
        <v>0</v>
      </c>
      <c r="G35" s="839">
        <f>SUM(G32:G34)</f>
        <v>5605</v>
      </c>
      <c r="H35" s="820" t="s">
        <v>697</v>
      </c>
    </row>
    <row r="36" spans="1:8">
      <c r="A36" s="855" t="s">
        <v>517</v>
      </c>
      <c r="B36" s="856">
        <v>1.0009999999999999</v>
      </c>
      <c r="C36" s="857" t="s">
        <v>1581</v>
      </c>
      <c r="D36" s="866"/>
      <c r="E36" s="858">
        <f>E29+E35</f>
        <v>29838</v>
      </c>
      <c r="F36" s="858">
        <f>F29+F35</f>
        <v>1456</v>
      </c>
      <c r="G36" s="858">
        <f>G29+G35</f>
        <v>31294</v>
      </c>
    </row>
    <row r="37" spans="1:8" ht="12.95" customHeight="1">
      <c r="A37" s="2097"/>
      <c r="B37" s="2102">
        <v>1.109</v>
      </c>
      <c r="C37" s="2099" t="s">
        <v>848</v>
      </c>
      <c r="D37" s="868"/>
      <c r="E37" s="868"/>
      <c r="F37" s="868"/>
      <c r="G37" s="868"/>
    </row>
    <row r="38" spans="1:8" ht="12.95" customHeight="1">
      <c r="A38" s="829"/>
      <c r="B38" s="830">
        <v>44</v>
      </c>
      <c r="C38" s="852" t="s">
        <v>849</v>
      </c>
      <c r="D38" s="860"/>
      <c r="E38" s="860"/>
      <c r="F38" s="860"/>
      <c r="G38" s="860"/>
    </row>
    <row r="39" spans="1:8" ht="12.95" customHeight="1">
      <c r="A39" s="829"/>
      <c r="B39" s="851" t="s">
        <v>850</v>
      </c>
      <c r="C39" s="852" t="s">
        <v>528</v>
      </c>
      <c r="D39" s="30"/>
      <c r="E39" s="25">
        <v>777</v>
      </c>
      <c r="F39" s="1716">
        <v>0</v>
      </c>
      <c r="G39" s="25">
        <f>F39+E39</f>
        <v>777</v>
      </c>
    </row>
    <row r="40" spans="1:8" ht="12.95" customHeight="1">
      <c r="A40" s="829"/>
      <c r="B40" s="851" t="s">
        <v>851</v>
      </c>
      <c r="C40" s="852" t="s">
        <v>534</v>
      </c>
      <c r="D40" s="30"/>
      <c r="E40" s="25">
        <v>200</v>
      </c>
      <c r="F40" s="1716">
        <v>0</v>
      </c>
      <c r="G40" s="25">
        <f>F40+E40</f>
        <v>200</v>
      </c>
    </row>
    <row r="41" spans="1:8" ht="12.95" customHeight="1">
      <c r="A41" s="829" t="s">
        <v>517</v>
      </c>
      <c r="B41" s="830">
        <v>44</v>
      </c>
      <c r="C41" s="852" t="s">
        <v>849</v>
      </c>
      <c r="D41" s="30"/>
      <c r="E41" s="32">
        <f>SUM(E39:E40)</f>
        <v>977</v>
      </c>
      <c r="F41" s="1718">
        <f>SUM(F39:F40)</f>
        <v>0</v>
      </c>
      <c r="G41" s="32">
        <f>SUM(G39:G40)</f>
        <v>977</v>
      </c>
    </row>
    <row r="42" spans="1:8" ht="12.95" customHeight="1">
      <c r="A42" s="829" t="s">
        <v>517</v>
      </c>
      <c r="B42" s="849">
        <v>1.109</v>
      </c>
      <c r="C42" s="831" t="s">
        <v>848</v>
      </c>
      <c r="D42" s="30"/>
      <c r="E42" s="32">
        <f>E41</f>
        <v>977</v>
      </c>
      <c r="F42" s="1718">
        <f>F41</f>
        <v>0</v>
      </c>
      <c r="G42" s="32">
        <f>G41</f>
        <v>977</v>
      </c>
      <c r="H42" s="820" t="s">
        <v>697</v>
      </c>
    </row>
    <row r="43" spans="1:8" ht="12.95" customHeight="1">
      <c r="A43" s="829"/>
      <c r="B43" s="859"/>
      <c r="C43" s="831"/>
      <c r="D43" s="860"/>
      <c r="E43" s="860"/>
      <c r="F43" s="860"/>
      <c r="G43" s="860"/>
    </row>
    <row r="44" spans="1:8" ht="12.95" customHeight="1">
      <c r="A44" s="829"/>
      <c r="B44" s="861">
        <v>1.1100000000000001</v>
      </c>
      <c r="C44" s="831" t="s">
        <v>503</v>
      </c>
      <c r="D44" s="842"/>
      <c r="E44" s="842"/>
      <c r="F44" s="842"/>
      <c r="G44" s="842"/>
    </row>
    <row r="45" spans="1:8" ht="12.95" customHeight="1">
      <c r="A45" s="829"/>
      <c r="B45" s="830">
        <v>61</v>
      </c>
      <c r="C45" s="852" t="s">
        <v>504</v>
      </c>
      <c r="D45" s="842"/>
      <c r="E45" s="842"/>
      <c r="F45" s="842"/>
      <c r="G45" s="842"/>
    </row>
    <row r="46" spans="1:8" ht="12.95" customHeight="1">
      <c r="A46" s="829"/>
      <c r="B46" s="851" t="s">
        <v>560</v>
      </c>
      <c r="C46" s="852" t="s">
        <v>506</v>
      </c>
      <c r="D46" s="25"/>
      <c r="E46" s="25">
        <v>3500</v>
      </c>
      <c r="F46" s="1716">
        <v>0</v>
      </c>
      <c r="G46" s="25">
        <f>F46+E46</f>
        <v>3500</v>
      </c>
    </row>
    <row r="47" spans="1:8" ht="12.95" customHeight="1">
      <c r="A47" s="829"/>
      <c r="B47" s="830" t="s">
        <v>562</v>
      </c>
      <c r="C47" s="850" t="s">
        <v>507</v>
      </c>
      <c r="D47" s="841"/>
      <c r="E47" s="25">
        <v>10800</v>
      </c>
      <c r="F47" s="1840">
        <v>0</v>
      </c>
      <c r="G47" s="299">
        <f>F47+E47</f>
        <v>10800</v>
      </c>
    </row>
    <row r="48" spans="1:8" ht="12.95" customHeight="1">
      <c r="A48" s="829" t="s">
        <v>517</v>
      </c>
      <c r="B48" s="830">
        <v>61</v>
      </c>
      <c r="C48" s="852" t="s">
        <v>504</v>
      </c>
      <c r="D48" s="860"/>
      <c r="E48" s="863">
        <f>SUM(E46:E47)</f>
        <v>14300</v>
      </c>
      <c r="F48" s="1718">
        <f>SUM(F46:F47)</f>
        <v>0</v>
      </c>
      <c r="G48" s="863">
        <f>SUM(G46:G47)</f>
        <v>14300</v>
      </c>
      <c r="H48" s="820" t="s">
        <v>1509</v>
      </c>
    </row>
    <row r="49" spans="1:7" ht="3" customHeight="1">
      <c r="A49" s="829"/>
      <c r="B49" s="830"/>
      <c r="C49" s="852"/>
      <c r="D49" s="860"/>
      <c r="E49" s="860"/>
      <c r="F49" s="860"/>
      <c r="G49" s="860"/>
    </row>
    <row r="50" spans="1:7" ht="12.95" customHeight="1">
      <c r="A50" s="829"/>
      <c r="B50" s="830">
        <v>62</v>
      </c>
      <c r="C50" s="852" t="s">
        <v>508</v>
      </c>
      <c r="D50" s="842"/>
      <c r="E50" s="842"/>
      <c r="F50" s="842"/>
      <c r="G50" s="842"/>
    </row>
    <row r="51" spans="1:7" ht="12.95" customHeight="1">
      <c r="A51" s="829"/>
      <c r="B51" s="851" t="s">
        <v>1152</v>
      </c>
      <c r="C51" s="852" t="s">
        <v>528</v>
      </c>
      <c r="D51" s="841"/>
      <c r="E51" s="862">
        <v>17000</v>
      </c>
      <c r="F51" s="1840">
        <v>0</v>
      </c>
      <c r="G51" s="862">
        <f>F51+E51</f>
        <v>17000</v>
      </c>
    </row>
    <row r="52" spans="1:7" ht="12.95" customHeight="1">
      <c r="A52" s="829"/>
      <c r="B52" s="851" t="s">
        <v>1122</v>
      </c>
      <c r="C52" s="852" t="s">
        <v>534</v>
      </c>
      <c r="D52" s="841"/>
      <c r="E52" s="25">
        <v>500</v>
      </c>
      <c r="F52" s="1840">
        <v>0</v>
      </c>
      <c r="G52" s="25">
        <f>F52+E52</f>
        <v>500</v>
      </c>
    </row>
    <row r="53" spans="1:7" ht="12.95" customHeight="1">
      <c r="A53" s="829"/>
      <c r="B53" s="851" t="s">
        <v>509</v>
      </c>
      <c r="C53" s="852" t="s">
        <v>536</v>
      </c>
      <c r="D53" s="841"/>
      <c r="E53" s="862">
        <v>500</v>
      </c>
      <c r="F53" s="1840">
        <v>0</v>
      </c>
      <c r="G53" s="862">
        <f>F53+E53</f>
        <v>500</v>
      </c>
    </row>
    <row r="54" spans="1:7" ht="12.95" customHeight="1">
      <c r="A54" s="829" t="s">
        <v>517</v>
      </c>
      <c r="B54" s="830">
        <v>62</v>
      </c>
      <c r="C54" s="852" t="s">
        <v>508</v>
      </c>
      <c r="D54" s="862"/>
      <c r="E54" s="858">
        <f>SUM(E51:E53)</f>
        <v>18000</v>
      </c>
      <c r="F54" s="1718">
        <f>SUM(F51:F53)</f>
        <v>0</v>
      </c>
      <c r="G54" s="858">
        <f>SUM(G51:G53)</f>
        <v>18000</v>
      </c>
    </row>
    <row r="55" spans="1:7" ht="12.95" customHeight="1">
      <c r="A55" s="829"/>
      <c r="B55" s="830"/>
      <c r="C55" s="852"/>
      <c r="D55" s="860"/>
      <c r="E55" s="860"/>
      <c r="F55" s="860"/>
      <c r="G55" s="860"/>
    </row>
    <row r="56" spans="1:7" ht="12.95" customHeight="1">
      <c r="A56" s="829"/>
      <c r="B56" s="830">
        <v>63</v>
      </c>
      <c r="C56" s="852" t="s">
        <v>1091</v>
      </c>
      <c r="D56" s="860"/>
      <c r="E56" s="860"/>
      <c r="F56" s="860"/>
      <c r="G56" s="860"/>
    </row>
    <row r="57" spans="1:7" ht="12.95" customHeight="1">
      <c r="A57" s="829"/>
      <c r="B57" s="830">
        <v>71</v>
      </c>
      <c r="C57" s="852" t="s">
        <v>1092</v>
      </c>
      <c r="D57" s="842"/>
      <c r="E57" s="842"/>
      <c r="F57" s="842"/>
      <c r="G57" s="842"/>
    </row>
    <row r="58" spans="1:7" ht="12.95" customHeight="1">
      <c r="A58" s="829"/>
      <c r="B58" s="867" t="s">
        <v>1093</v>
      </c>
      <c r="C58" s="852" t="s">
        <v>528</v>
      </c>
      <c r="D58" s="841"/>
      <c r="E58" s="862">
        <v>4221</v>
      </c>
      <c r="F58" s="1840">
        <v>0</v>
      </c>
      <c r="G58" s="862">
        <f>F58+E58</f>
        <v>4221</v>
      </c>
    </row>
    <row r="59" spans="1:7" ht="12.95" customHeight="1">
      <c r="A59" s="829"/>
      <c r="B59" s="867" t="s">
        <v>1094</v>
      </c>
      <c r="C59" s="852" t="s">
        <v>530</v>
      </c>
      <c r="D59" s="841"/>
      <c r="E59" s="862">
        <v>50</v>
      </c>
      <c r="F59" s="1840">
        <v>0</v>
      </c>
      <c r="G59" s="862">
        <f>F59+E59</f>
        <v>50</v>
      </c>
    </row>
    <row r="60" spans="1:7" ht="12.95" customHeight="1">
      <c r="A60" s="829"/>
      <c r="B60" s="867" t="s">
        <v>1095</v>
      </c>
      <c r="C60" s="852" t="s">
        <v>534</v>
      </c>
      <c r="D60" s="841"/>
      <c r="E60" s="25">
        <v>200</v>
      </c>
      <c r="F60" s="1840">
        <v>0</v>
      </c>
      <c r="G60" s="25">
        <f>F60+E60</f>
        <v>200</v>
      </c>
    </row>
    <row r="61" spans="1:7" ht="12.95" customHeight="1">
      <c r="A61" s="829"/>
      <c r="B61" s="867" t="s">
        <v>1096</v>
      </c>
      <c r="C61" s="852" t="s">
        <v>536</v>
      </c>
      <c r="D61" s="841"/>
      <c r="E61" s="862">
        <v>400</v>
      </c>
      <c r="F61" s="1840">
        <v>0</v>
      </c>
      <c r="G61" s="862">
        <f>F61+E61</f>
        <v>400</v>
      </c>
    </row>
    <row r="62" spans="1:7" ht="12.95" customHeight="1">
      <c r="A62" s="829" t="s">
        <v>517</v>
      </c>
      <c r="B62" s="830">
        <v>71</v>
      </c>
      <c r="C62" s="852" t="s">
        <v>1092</v>
      </c>
      <c r="D62" s="862"/>
      <c r="E62" s="858">
        <f>SUM(E58:E61)</f>
        <v>4871</v>
      </c>
      <c r="F62" s="1718">
        <f>SUM(F58:F61)</f>
        <v>0</v>
      </c>
      <c r="G62" s="858">
        <f>SUM(G58:G61)</f>
        <v>4871</v>
      </c>
    </row>
    <row r="63" spans="1:7" ht="12.95" customHeight="1">
      <c r="A63" s="829"/>
      <c r="B63" s="830"/>
      <c r="C63" s="852"/>
      <c r="D63" s="860"/>
      <c r="E63" s="860"/>
      <c r="F63" s="860"/>
      <c r="G63" s="860"/>
    </row>
    <row r="64" spans="1:7" ht="12.95" customHeight="1">
      <c r="A64" s="829"/>
      <c r="B64" s="830">
        <v>72</v>
      </c>
      <c r="C64" s="852" t="s">
        <v>1097</v>
      </c>
      <c r="D64" s="842"/>
      <c r="E64" s="842"/>
      <c r="F64" s="842"/>
      <c r="G64" s="842"/>
    </row>
    <row r="65" spans="1:7" ht="12.95" customHeight="1">
      <c r="A65" s="829"/>
      <c r="B65" s="851" t="s">
        <v>1098</v>
      </c>
      <c r="C65" s="852" t="s">
        <v>528</v>
      </c>
      <c r="D65" s="841"/>
      <c r="E65" s="862">
        <v>2542</v>
      </c>
      <c r="F65" s="1840">
        <v>0</v>
      </c>
      <c r="G65" s="862">
        <f>F65+E65</f>
        <v>2542</v>
      </c>
    </row>
    <row r="66" spans="1:7" ht="12.95" customHeight="1">
      <c r="A66" s="829"/>
      <c r="B66" s="851" t="s">
        <v>1099</v>
      </c>
      <c r="C66" s="852" t="s">
        <v>530</v>
      </c>
      <c r="D66" s="841"/>
      <c r="E66" s="862">
        <v>50</v>
      </c>
      <c r="F66" s="1840">
        <v>0</v>
      </c>
      <c r="G66" s="862">
        <f>F66+E66</f>
        <v>50</v>
      </c>
    </row>
    <row r="67" spans="1:7" ht="12.95" customHeight="1">
      <c r="A67" s="829"/>
      <c r="B67" s="851" t="s">
        <v>1100</v>
      </c>
      <c r="C67" s="852" t="s">
        <v>532</v>
      </c>
      <c r="D67" s="841"/>
      <c r="E67" s="862">
        <v>938</v>
      </c>
      <c r="F67" s="1840">
        <v>0</v>
      </c>
      <c r="G67" s="862">
        <f>F67+E67</f>
        <v>938</v>
      </c>
    </row>
    <row r="68" spans="1:7" ht="12.95" customHeight="1">
      <c r="A68" s="829"/>
      <c r="B68" s="867" t="s">
        <v>1101</v>
      </c>
      <c r="C68" s="852" t="s">
        <v>534</v>
      </c>
      <c r="D68" s="841"/>
      <c r="E68" s="299">
        <v>100</v>
      </c>
      <c r="F68" s="1840">
        <v>0</v>
      </c>
      <c r="G68" s="25">
        <f>F68+E68</f>
        <v>100</v>
      </c>
    </row>
    <row r="69" spans="1:7" ht="12.95" customHeight="1">
      <c r="A69" s="829"/>
      <c r="B69" s="851" t="s">
        <v>1102</v>
      </c>
      <c r="C69" s="852" t="s">
        <v>536</v>
      </c>
      <c r="D69" s="841"/>
      <c r="E69" s="862">
        <v>200</v>
      </c>
      <c r="F69" s="1840">
        <v>0</v>
      </c>
      <c r="G69" s="862">
        <f>F69+E69</f>
        <v>200</v>
      </c>
    </row>
    <row r="70" spans="1:7" ht="12.95" customHeight="1">
      <c r="A70" s="829" t="s">
        <v>517</v>
      </c>
      <c r="B70" s="830">
        <v>72</v>
      </c>
      <c r="C70" s="852" t="s">
        <v>1097</v>
      </c>
      <c r="D70" s="862"/>
      <c r="E70" s="858">
        <f>SUM(E65:E69)</f>
        <v>3830</v>
      </c>
      <c r="F70" s="1718">
        <f>SUM(F65:F69)</f>
        <v>0</v>
      </c>
      <c r="G70" s="858">
        <f>SUM(G65:G69)</f>
        <v>3830</v>
      </c>
    </row>
    <row r="71" spans="1:7" ht="1.5" customHeight="1">
      <c r="A71" s="829"/>
      <c r="B71" s="830"/>
      <c r="C71" s="852"/>
      <c r="D71" s="860"/>
      <c r="E71" s="860"/>
      <c r="F71" s="860"/>
      <c r="G71" s="860"/>
    </row>
    <row r="72" spans="1:7">
      <c r="A72" s="829"/>
      <c r="B72" s="830">
        <v>73</v>
      </c>
      <c r="C72" s="852" t="s">
        <v>1103</v>
      </c>
      <c r="D72" s="842"/>
      <c r="E72" s="842"/>
      <c r="F72" s="842"/>
      <c r="G72" s="842"/>
    </row>
    <row r="73" spans="1:7">
      <c r="A73" s="829"/>
      <c r="B73" s="851" t="s">
        <v>1104</v>
      </c>
      <c r="C73" s="852" t="s">
        <v>528</v>
      </c>
      <c r="D73" s="841"/>
      <c r="E73" s="862">
        <v>12818</v>
      </c>
      <c r="F73" s="1840">
        <v>0</v>
      </c>
      <c r="G73" s="862">
        <f>F73+E73</f>
        <v>12818</v>
      </c>
    </row>
    <row r="74" spans="1:7">
      <c r="A74" s="855"/>
      <c r="B74" s="864" t="s">
        <v>1105</v>
      </c>
      <c r="C74" s="865" t="s">
        <v>530</v>
      </c>
      <c r="D74" s="843"/>
      <c r="E74" s="866">
        <v>50</v>
      </c>
      <c r="F74" s="1841">
        <v>0</v>
      </c>
      <c r="G74" s="866">
        <f>F74+E74</f>
        <v>50</v>
      </c>
    </row>
    <row r="75" spans="1:7">
      <c r="A75" s="2097"/>
      <c r="B75" s="2103" t="s">
        <v>1106</v>
      </c>
      <c r="C75" s="2104" t="s">
        <v>532</v>
      </c>
      <c r="D75" s="2095"/>
      <c r="E75" s="2096">
        <v>1009</v>
      </c>
      <c r="F75" s="2058">
        <v>0</v>
      </c>
      <c r="G75" s="2096">
        <f>F75+E75</f>
        <v>1009</v>
      </c>
    </row>
    <row r="76" spans="1:7">
      <c r="A76" s="829"/>
      <c r="B76" s="867" t="s">
        <v>1107</v>
      </c>
      <c r="C76" s="852" t="s">
        <v>534</v>
      </c>
      <c r="D76" s="841"/>
      <c r="E76" s="299">
        <v>200</v>
      </c>
      <c r="F76" s="1840">
        <v>0</v>
      </c>
      <c r="G76" s="25">
        <f>F76+E76</f>
        <v>200</v>
      </c>
    </row>
    <row r="77" spans="1:7">
      <c r="A77" s="829"/>
      <c r="B77" s="851" t="s">
        <v>743</v>
      </c>
      <c r="C77" s="852" t="s">
        <v>536</v>
      </c>
      <c r="D77" s="841"/>
      <c r="E77" s="862">
        <v>300</v>
      </c>
      <c r="F77" s="1840">
        <v>0</v>
      </c>
      <c r="G77" s="862">
        <f>F77+E77</f>
        <v>300</v>
      </c>
    </row>
    <row r="78" spans="1:7">
      <c r="A78" s="829" t="s">
        <v>517</v>
      </c>
      <c r="B78" s="830">
        <v>73</v>
      </c>
      <c r="C78" s="852" t="s">
        <v>1103</v>
      </c>
      <c r="D78" s="862"/>
      <c r="E78" s="858">
        <f>SUM(E73:E77)</f>
        <v>14377</v>
      </c>
      <c r="F78" s="1718">
        <f>SUM(F73:F77)</f>
        <v>0</v>
      </c>
      <c r="G78" s="858">
        <f>SUM(G73:G77)</f>
        <v>14377</v>
      </c>
    </row>
    <row r="79" spans="1:7" ht="7.5" customHeight="1">
      <c r="A79" s="829"/>
      <c r="B79" s="830"/>
      <c r="C79" s="852"/>
      <c r="D79" s="860"/>
      <c r="E79" s="860"/>
      <c r="F79" s="860"/>
      <c r="G79" s="860"/>
    </row>
    <row r="80" spans="1:7">
      <c r="A80" s="829"/>
      <c r="B80" s="830">
        <v>74</v>
      </c>
      <c r="C80" s="852" t="s">
        <v>744</v>
      </c>
      <c r="D80" s="842"/>
      <c r="E80" s="842"/>
      <c r="F80" s="842"/>
      <c r="G80" s="842"/>
    </row>
    <row r="81" spans="1:8">
      <c r="A81" s="829"/>
      <c r="B81" s="851" t="s">
        <v>745</v>
      </c>
      <c r="C81" s="852" t="s">
        <v>528</v>
      </c>
      <c r="D81" s="841"/>
      <c r="E81" s="862">
        <v>3334</v>
      </c>
      <c r="F81" s="1840">
        <v>0</v>
      </c>
      <c r="G81" s="862">
        <f>F81+E81</f>
        <v>3334</v>
      </c>
    </row>
    <row r="82" spans="1:8">
      <c r="A82" s="829"/>
      <c r="B82" s="851" t="s">
        <v>746</v>
      </c>
      <c r="C82" s="852" t="s">
        <v>530</v>
      </c>
      <c r="D82" s="841"/>
      <c r="E82" s="862">
        <v>50</v>
      </c>
      <c r="F82" s="1840">
        <v>0</v>
      </c>
      <c r="G82" s="862">
        <f>F82+E82</f>
        <v>50</v>
      </c>
    </row>
    <row r="83" spans="1:8">
      <c r="A83" s="829"/>
      <c r="B83" s="851" t="s">
        <v>747</v>
      </c>
      <c r="C83" s="852" t="s">
        <v>532</v>
      </c>
      <c r="D83" s="841"/>
      <c r="E83" s="862">
        <v>140</v>
      </c>
      <c r="F83" s="1840">
        <v>0</v>
      </c>
      <c r="G83" s="862">
        <f>F83+E83</f>
        <v>140</v>
      </c>
    </row>
    <row r="84" spans="1:8">
      <c r="A84" s="829"/>
      <c r="B84" s="867" t="s">
        <v>1114</v>
      </c>
      <c r="C84" s="852" t="s">
        <v>534</v>
      </c>
      <c r="D84" s="841"/>
      <c r="E84" s="299">
        <v>300</v>
      </c>
      <c r="F84" s="1840">
        <v>0</v>
      </c>
      <c r="G84" s="25">
        <f>F84+E84</f>
        <v>300</v>
      </c>
    </row>
    <row r="85" spans="1:8">
      <c r="A85" s="829"/>
      <c r="B85" s="851" t="s">
        <v>1115</v>
      </c>
      <c r="C85" s="852" t="s">
        <v>536</v>
      </c>
      <c r="D85" s="862"/>
      <c r="E85" s="862">
        <v>400</v>
      </c>
      <c r="F85" s="1716">
        <v>0</v>
      </c>
      <c r="G85" s="862">
        <f>F85+E85</f>
        <v>400</v>
      </c>
    </row>
    <row r="86" spans="1:8">
      <c r="A86" s="829" t="s">
        <v>517</v>
      </c>
      <c r="B86" s="830">
        <v>74</v>
      </c>
      <c r="C86" s="852" t="s">
        <v>744</v>
      </c>
      <c r="D86" s="862"/>
      <c r="E86" s="858">
        <f>SUM(E81:E85)</f>
        <v>4224</v>
      </c>
      <c r="F86" s="1718">
        <f>SUM(F81:F85)</f>
        <v>0</v>
      </c>
      <c r="G86" s="858">
        <f>SUM(G81:G85)</f>
        <v>4224</v>
      </c>
    </row>
    <row r="87" spans="1:8">
      <c r="A87" s="829" t="s">
        <v>517</v>
      </c>
      <c r="B87" s="830">
        <v>63</v>
      </c>
      <c r="C87" s="852" t="s">
        <v>1091</v>
      </c>
      <c r="D87" s="860"/>
      <c r="E87" s="863">
        <f>E86+E78+E70+E62</f>
        <v>27302</v>
      </c>
      <c r="F87" s="1718">
        <f>F86+F78+F70+F62</f>
        <v>0</v>
      </c>
      <c r="G87" s="863">
        <f>G86+G78+G70+G62</f>
        <v>27302</v>
      </c>
      <c r="H87" s="820" t="s">
        <v>697</v>
      </c>
    </row>
    <row r="88" spans="1:8">
      <c r="A88" s="829" t="s">
        <v>517</v>
      </c>
      <c r="B88" s="861">
        <v>1.1100000000000001</v>
      </c>
      <c r="C88" s="831" t="s">
        <v>503</v>
      </c>
      <c r="D88" s="860"/>
      <c r="E88" s="863">
        <f>E87+E54+E48</f>
        <v>59602</v>
      </c>
      <c r="F88" s="1718">
        <f>F87+F54+F48</f>
        <v>0</v>
      </c>
      <c r="G88" s="863">
        <f>G87+G54+G48</f>
        <v>59602</v>
      </c>
    </row>
    <row r="89" spans="1:8" ht="7.5" customHeight="1">
      <c r="A89" s="829"/>
      <c r="B89" s="861"/>
      <c r="C89" s="831"/>
      <c r="D89" s="860"/>
      <c r="E89" s="860"/>
      <c r="F89" s="860"/>
      <c r="G89" s="860"/>
    </row>
    <row r="90" spans="1:8">
      <c r="A90" s="829"/>
      <c r="B90" s="861">
        <v>1.8</v>
      </c>
      <c r="C90" s="831" t="s">
        <v>565</v>
      </c>
      <c r="D90" s="842"/>
      <c r="E90" s="842"/>
      <c r="F90" s="842"/>
      <c r="G90" s="842"/>
    </row>
    <row r="91" spans="1:8">
      <c r="A91" s="829"/>
      <c r="B91" s="830">
        <v>64</v>
      </c>
      <c r="C91" s="852" t="s">
        <v>181</v>
      </c>
      <c r="D91" s="860"/>
      <c r="E91" s="860"/>
      <c r="F91" s="860"/>
      <c r="G91" s="860"/>
    </row>
    <row r="92" spans="1:8">
      <c r="A92" s="829"/>
      <c r="B92" s="830">
        <v>44</v>
      </c>
      <c r="C92" s="852" t="s">
        <v>849</v>
      </c>
      <c r="D92" s="860"/>
      <c r="E92" s="860"/>
      <c r="F92" s="860"/>
      <c r="G92" s="860"/>
    </row>
    <row r="93" spans="1:8">
      <c r="A93" s="829"/>
      <c r="B93" s="870" t="s">
        <v>182</v>
      </c>
      <c r="C93" s="852" t="s">
        <v>528</v>
      </c>
      <c r="D93" s="862"/>
      <c r="E93" s="299">
        <v>85</v>
      </c>
      <c r="F93" s="1840">
        <v>0</v>
      </c>
      <c r="G93" s="299">
        <f>F93+E93</f>
        <v>85</v>
      </c>
    </row>
    <row r="94" spans="1:8">
      <c r="A94" s="829" t="s">
        <v>517</v>
      </c>
      <c r="B94" s="830">
        <v>44</v>
      </c>
      <c r="C94" s="852" t="s">
        <v>849</v>
      </c>
      <c r="D94" s="25"/>
      <c r="E94" s="32">
        <f>SUM(E91:E93)</f>
        <v>85</v>
      </c>
      <c r="F94" s="1718">
        <f>SUM(F91:F93)</f>
        <v>0</v>
      </c>
      <c r="G94" s="32">
        <f>SUM(G91:G93)</f>
        <v>85</v>
      </c>
      <c r="H94" s="820" t="s">
        <v>697</v>
      </c>
    </row>
    <row r="95" spans="1:8" ht="7.5" customHeight="1">
      <c r="A95" s="829"/>
      <c r="B95" s="870"/>
      <c r="C95" s="852"/>
      <c r="D95" s="860"/>
      <c r="E95" s="860"/>
      <c r="F95" s="842"/>
      <c r="G95" s="860"/>
    </row>
    <row r="96" spans="1:8">
      <c r="A96" s="829"/>
      <c r="B96" s="867">
        <v>59</v>
      </c>
      <c r="C96" s="852" t="s">
        <v>508</v>
      </c>
      <c r="D96" s="860"/>
      <c r="E96" s="860"/>
      <c r="F96" s="842"/>
      <c r="G96" s="860"/>
    </row>
    <row r="97" spans="1:8">
      <c r="A97" s="829"/>
      <c r="B97" s="870" t="s">
        <v>183</v>
      </c>
      <c r="C97" s="852" t="s">
        <v>528</v>
      </c>
      <c r="D97" s="862"/>
      <c r="E97" s="25">
        <v>384</v>
      </c>
      <c r="F97" s="1840">
        <v>0</v>
      </c>
      <c r="G97" s="25">
        <f>F97+E97</f>
        <v>384</v>
      </c>
    </row>
    <row r="98" spans="1:8">
      <c r="A98" s="829" t="s">
        <v>517</v>
      </c>
      <c r="B98" s="867">
        <v>59</v>
      </c>
      <c r="C98" s="852" t="s">
        <v>508</v>
      </c>
      <c r="D98" s="299"/>
      <c r="E98" s="260">
        <f>SUM(E97:E97)</f>
        <v>384</v>
      </c>
      <c r="F98" s="1771">
        <f>SUM(F97:F97)</f>
        <v>0</v>
      </c>
      <c r="G98" s="260">
        <f>SUM(G97:G97)</f>
        <v>384</v>
      </c>
      <c r="H98" s="820" t="s">
        <v>697</v>
      </c>
    </row>
    <row r="99" spans="1:8">
      <c r="A99" s="829" t="s">
        <v>517</v>
      </c>
      <c r="B99" s="830">
        <v>64</v>
      </c>
      <c r="C99" s="852" t="s">
        <v>181</v>
      </c>
      <c r="D99" s="299"/>
      <c r="E99" s="260">
        <f>E98+E94</f>
        <v>469</v>
      </c>
      <c r="F99" s="1771">
        <f>F98+F94</f>
        <v>0</v>
      </c>
      <c r="G99" s="260">
        <f>G98+G94</f>
        <v>469</v>
      </c>
    </row>
    <row r="100" spans="1:8" ht="7.5" customHeight="1">
      <c r="A100" s="829"/>
      <c r="B100" s="870"/>
      <c r="C100" s="852"/>
      <c r="D100" s="842"/>
      <c r="E100" s="842"/>
      <c r="F100" s="842"/>
      <c r="G100" s="842"/>
    </row>
    <row r="101" spans="1:8">
      <c r="A101" s="829"/>
      <c r="B101" s="867" t="s">
        <v>184</v>
      </c>
      <c r="C101" s="852" t="s">
        <v>526</v>
      </c>
      <c r="D101" s="860"/>
      <c r="E101" s="860"/>
      <c r="F101" s="860"/>
      <c r="G101" s="860"/>
    </row>
    <row r="102" spans="1:8" ht="26.25" customHeight="1">
      <c r="A102" s="829"/>
      <c r="B102" s="851" t="s">
        <v>185</v>
      </c>
      <c r="C102" s="852" t="s">
        <v>856</v>
      </c>
      <c r="D102" s="25"/>
      <c r="E102" s="25">
        <v>500</v>
      </c>
      <c r="F102" s="1716">
        <v>0</v>
      </c>
      <c r="G102" s="25">
        <f>F102+E102</f>
        <v>500</v>
      </c>
      <c r="H102" s="820" t="s">
        <v>1501</v>
      </c>
    </row>
    <row r="103" spans="1:8">
      <c r="A103" s="829"/>
      <c r="B103" s="870" t="s">
        <v>857</v>
      </c>
      <c r="C103" s="852" t="s">
        <v>858</v>
      </c>
      <c r="D103" s="25"/>
      <c r="E103" s="1716">
        <v>0</v>
      </c>
      <c r="F103" s="841">
        <v>5000</v>
      </c>
      <c r="G103" s="299">
        <f>F103+E103</f>
        <v>5000</v>
      </c>
      <c r="H103" s="820" t="s">
        <v>1502</v>
      </c>
    </row>
    <row r="104" spans="1:8" ht="25.5">
      <c r="A104" s="829"/>
      <c r="B104" s="870" t="s">
        <v>1190</v>
      </c>
      <c r="C104" s="1800" t="s">
        <v>1191</v>
      </c>
      <c r="D104" s="30"/>
      <c r="E104" s="25">
        <v>10000</v>
      </c>
      <c r="F104" s="1840">
        <v>0</v>
      </c>
      <c r="G104" s="299">
        <f>F104+E104</f>
        <v>10000</v>
      </c>
      <c r="H104" s="820" t="s">
        <v>174</v>
      </c>
    </row>
    <row r="105" spans="1:8">
      <c r="A105" s="829" t="s">
        <v>517</v>
      </c>
      <c r="B105" s="867" t="s">
        <v>184</v>
      </c>
      <c r="C105" s="852" t="s">
        <v>526</v>
      </c>
      <c r="D105" s="860"/>
      <c r="E105" s="863">
        <f>SUM(E102:E104)</f>
        <v>10500</v>
      </c>
      <c r="F105" s="863">
        <f>SUM(F102:F104)</f>
        <v>5000</v>
      </c>
      <c r="G105" s="863">
        <f>SUM(G102:G104)</f>
        <v>15500</v>
      </c>
    </row>
    <row r="106" spans="1:8" ht="7.5" customHeight="1">
      <c r="A106" s="829"/>
      <c r="B106" s="867"/>
      <c r="C106" s="852"/>
      <c r="D106" s="860"/>
      <c r="E106" s="860"/>
      <c r="F106" s="860"/>
      <c r="G106" s="860"/>
    </row>
    <row r="107" spans="1:8">
      <c r="A107" s="829"/>
      <c r="B107" s="867" t="s">
        <v>859</v>
      </c>
      <c r="C107" s="852" t="s">
        <v>537</v>
      </c>
      <c r="D107" s="860"/>
      <c r="E107" s="860"/>
      <c r="F107" s="860"/>
      <c r="G107" s="860"/>
    </row>
    <row r="108" spans="1:8">
      <c r="A108" s="829"/>
      <c r="B108" s="851" t="s">
        <v>860</v>
      </c>
      <c r="C108" s="852" t="s">
        <v>861</v>
      </c>
      <c r="D108" s="296"/>
      <c r="E108" s="1840">
        <v>0</v>
      </c>
      <c r="F108" s="299">
        <v>2434</v>
      </c>
      <c r="G108" s="862">
        <f>F108+E108</f>
        <v>2434</v>
      </c>
      <c r="H108" s="820" t="s">
        <v>175</v>
      </c>
    </row>
    <row r="109" spans="1:8" ht="7.5" customHeight="1">
      <c r="A109" s="829"/>
      <c r="B109" s="851"/>
      <c r="C109" s="852"/>
      <c r="D109" s="842"/>
      <c r="E109" s="842"/>
      <c r="F109" s="842"/>
      <c r="G109" s="860"/>
    </row>
    <row r="110" spans="1:8">
      <c r="A110" s="829"/>
      <c r="B110" s="867" t="s">
        <v>862</v>
      </c>
      <c r="C110" s="852" t="s">
        <v>542</v>
      </c>
      <c r="D110" s="842"/>
      <c r="E110" s="842"/>
      <c r="F110" s="842"/>
      <c r="G110" s="860"/>
    </row>
    <row r="111" spans="1:8">
      <c r="A111" s="855"/>
      <c r="B111" s="864" t="s">
        <v>863</v>
      </c>
      <c r="C111" s="865" t="s">
        <v>861</v>
      </c>
      <c r="D111" s="240"/>
      <c r="E111" s="1841">
        <v>0</v>
      </c>
      <c r="F111" s="239">
        <v>2158</v>
      </c>
      <c r="G111" s="866">
        <f>F111+E111</f>
        <v>2158</v>
      </c>
      <c r="H111" s="820" t="s">
        <v>175</v>
      </c>
    </row>
    <row r="112" spans="1:8">
      <c r="A112" s="2097"/>
      <c r="B112" s="2105" t="s">
        <v>864</v>
      </c>
      <c r="C112" s="2104" t="s">
        <v>550</v>
      </c>
      <c r="D112" s="853"/>
      <c r="E112" s="853"/>
      <c r="F112" s="853"/>
      <c r="G112" s="868"/>
    </row>
    <row r="113" spans="1:8">
      <c r="A113" s="829"/>
      <c r="B113" s="851" t="s">
        <v>865</v>
      </c>
      <c r="C113" s="852" t="s">
        <v>861</v>
      </c>
      <c r="D113" s="296"/>
      <c r="E113" s="1840">
        <v>0</v>
      </c>
      <c r="F113" s="299">
        <v>3544</v>
      </c>
      <c r="G113" s="862">
        <f>F113+E113</f>
        <v>3544</v>
      </c>
      <c r="H113" s="820" t="s">
        <v>175</v>
      </c>
    </row>
    <row r="114" spans="1:8">
      <c r="A114" s="829"/>
      <c r="B114" s="851"/>
      <c r="C114" s="852"/>
      <c r="D114" s="842"/>
      <c r="E114" s="842"/>
      <c r="F114" s="842"/>
      <c r="G114" s="860"/>
    </row>
    <row r="115" spans="1:8">
      <c r="A115" s="829"/>
      <c r="B115" s="867" t="s">
        <v>866</v>
      </c>
      <c r="C115" s="852" t="s">
        <v>508</v>
      </c>
      <c r="D115" s="842"/>
      <c r="E115" s="842"/>
      <c r="F115" s="842"/>
      <c r="G115" s="860"/>
    </row>
    <row r="116" spans="1:8">
      <c r="A116" s="829"/>
      <c r="B116" s="851" t="s">
        <v>867</v>
      </c>
      <c r="C116" s="852" t="s">
        <v>861</v>
      </c>
      <c r="D116" s="296"/>
      <c r="E116" s="1840">
        <v>0</v>
      </c>
      <c r="F116" s="299">
        <v>11000</v>
      </c>
      <c r="G116" s="862">
        <f>F116+E116</f>
        <v>11000</v>
      </c>
      <c r="H116" s="820" t="s">
        <v>175</v>
      </c>
    </row>
    <row r="117" spans="1:8">
      <c r="A117" s="829"/>
      <c r="B117" s="867"/>
      <c r="C117" s="852"/>
      <c r="D117" s="860"/>
      <c r="E117" s="860"/>
      <c r="F117" s="860"/>
      <c r="G117" s="860"/>
    </row>
    <row r="118" spans="1:8">
      <c r="A118" s="829"/>
      <c r="B118" s="867" t="s">
        <v>831</v>
      </c>
      <c r="C118" s="852" t="s">
        <v>868</v>
      </c>
      <c r="D118" s="860"/>
      <c r="E118" s="860"/>
      <c r="F118" s="860"/>
      <c r="G118" s="860"/>
    </row>
    <row r="119" spans="1:8">
      <c r="A119" s="829"/>
      <c r="B119" s="867" t="s">
        <v>2089</v>
      </c>
      <c r="C119" s="852" t="s">
        <v>269</v>
      </c>
      <c r="D119" s="25"/>
      <c r="E119" s="25">
        <v>500</v>
      </c>
      <c r="F119" s="1716">
        <v>0</v>
      </c>
      <c r="G119" s="25">
        <f>F119+E119</f>
        <v>500</v>
      </c>
      <c r="H119" s="820" t="s">
        <v>175</v>
      </c>
    </row>
    <row r="120" spans="1:8">
      <c r="A120" s="829" t="s">
        <v>517</v>
      </c>
      <c r="B120" s="861">
        <v>1.8</v>
      </c>
      <c r="C120" s="831" t="s">
        <v>565</v>
      </c>
      <c r="D120" s="860"/>
      <c r="E120" s="863">
        <f>E116+E113+E111+E108+E105+E99+E119</f>
        <v>11469</v>
      </c>
      <c r="F120" s="863">
        <f>F116+F113+F111+F108+F105+F99+F119</f>
        <v>24136</v>
      </c>
      <c r="G120" s="863">
        <f>G116+G113+G111+G108+G105+G99+G119</f>
        <v>35605</v>
      </c>
    </row>
    <row r="121" spans="1:8">
      <c r="A121" s="829" t="s">
        <v>517</v>
      </c>
      <c r="B121" s="847">
        <v>1</v>
      </c>
      <c r="C121" s="852" t="s">
        <v>869</v>
      </c>
      <c r="D121" s="860"/>
      <c r="E121" s="863">
        <f>E120+E88+E36+E42</f>
        <v>101886</v>
      </c>
      <c r="F121" s="863">
        <f>F120+F88+F36+F42</f>
        <v>25592</v>
      </c>
      <c r="G121" s="863">
        <f>G120+G88+G36+G42</f>
        <v>127478</v>
      </c>
    </row>
    <row r="122" spans="1:8" ht="13.15" customHeight="1">
      <c r="A122" s="829"/>
      <c r="B122" s="847">
        <v>3</v>
      </c>
      <c r="C122" s="852" t="s">
        <v>870</v>
      </c>
      <c r="D122" s="842"/>
      <c r="E122" s="842"/>
      <c r="F122" s="842"/>
      <c r="G122" s="842"/>
    </row>
    <row r="123" spans="1:8" ht="13.15" customHeight="1">
      <c r="A123" s="829"/>
      <c r="B123" s="861">
        <v>3.101</v>
      </c>
      <c r="C123" s="831" t="s">
        <v>871</v>
      </c>
      <c r="D123" s="842"/>
      <c r="E123" s="842"/>
      <c r="F123" s="842"/>
      <c r="G123" s="842"/>
    </row>
    <row r="124" spans="1:8" ht="13.15" customHeight="1">
      <c r="A124" s="829"/>
      <c r="B124" s="872">
        <v>0.45</v>
      </c>
      <c r="C124" s="852" t="s">
        <v>537</v>
      </c>
      <c r="D124" s="842"/>
      <c r="E124" s="842"/>
      <c r="F124" s="842"/>
      <c r="G124" s="842"/>
    </row>
    <row r="125" spans="1:8" ht="13.15" customHeight="1">
      <c r="A125" s="829"/>
      <c r="B125" s="851" t="s">
        <v>1435</v>
      </c>
      <c r="C125" s="852" t="s">
        <v>528</v>
      </c>
      <c r="D125" s="841"/>
      <c r="E125" s="862">
        <v>974</v>
      </c>
      <c r="F125" s="1840">
        <v>0</v>
      </c>
      <c r="G125" s="862">
        <f>F125+E125</f>
        <v>974</v>
      </c>
    </row>
    <row r="126" spans="1:8" ht="13.15" customHeight="1">
      <c r="A126" s="829"/>
      <c r="B126" s="851" t="s">
        <v>1437</v>
      </c>
      <c r="C126" s="852" t="s">
        <v>532</v>
      </c>
      <c r="D126" s="841"/>
      <c r="E126" s="862">
        <v>430</v>
      </c>
      <c r="F126" s="1840">
        <v>0</v>
      </c>
      <c r="G126" s="862">
        <f>F126+E126</f>
        <v>430</v>
      </c>
    </row>
    <row r="127" spans="1:8" ht="13.15" customHeight="1">
      <c r="A127" s="829" t="s">
        <v>517</v>
      </c>
      <c r="B127" s="872">
        <v>0.45</v>
      </c>
      <c r="C127" s="852" t="s">
        <v>537</v>
      </c>
      <c r="D127" s="862"/>
      <c r="E127" s="858">
        <f>SUM(E125:E126)</f>
        <v>1404</v>
      </c>
      <c r="F127" s="1718">
        <f>SUM(F125:F126)</f>
        <v>0</v>
      </c>
      <c r="G127" s="858">
        <f>SUM(G125:G126)</f>
        <v>1404</v>
      </c>
    </row>
    <row r="128" spans="1:8" ht="13.15" customHeight="1">
      <c r="A128" s="829"/>
      <c r="B128" s="861"/>
      <c r="C128" s="831"/>
      <c r="D128" s="842"/>
      <c r="E128" s="842"/>
      <c r="F128" s="842"/>
      <c r="G128" s="842"/>
    </row>
    <row r="129" spans="1:8" ht="13.15" customHeight="1">
      <c r="A129" s="829"/>
      <c r="B129" s="872">
        <v>0.46</v>
      </c>
      <c r="C129" s="852" t="s">
        <v>542</v>
      </c>
      <c r="D129" s="842"/>
      <c r="E129" s="842"/>
      <c r="F129" s="842"/>
      <c r="G129" s="842"/>
    </row>
    <row r="130" spans="1:8" ht="13.15" customHeight="1">
      <c r="A130" s="829"/>
      <c r="B130" s="851" t="s">
        <v>1438</v>
      </c>
      <c r="C130" s="852" t="s">
        <v>528</v>
      </c>
      <c r="D130" s="841"/>
      <c r="E130" s="862">
        <v>1012</v>
      </c>
      <c r="F130" s="1840">
        <v>0</v>
      </c>
      <c r="G130" s="862">
        <f>F130+E130</f>
        <v>1012</v>
      </c>
    </row>
    <row r="131" spans="1:8" ht="13.15" customHeight="1">
      <c r="A131" s="829" t="s">
        <v>517</v>
      </c>
      <c r="B131" s="872">
        <v>0.46</v>
      </c>
      <c r="C131" s="852" t="s">
        <v>542</v>
      </c>
      <c r="D131" s="862"/>
      <c r="E131" s="858">
        <f>SUM(E130:E130)</f>
        <v>1012</v>
      </c>
      <c r="F131" s="1718">
        <f>SUM(F130:F130)</f>
        <v>0</v>
      </c>
      <c r="G131" s="858">
        <f>SUM(G130:G130)</f>
        <v>1012</v>
      </c>
    </row>
    <row r="132" spans="1:8" ht="13.15" customHeight="1">
      <c r="A132" s="829"/>
      <c r="B132" s="872"/>
      <c r="C132" s="852"/>
      <c r="D132" s="860"/>
      <c r="E132" s="860"/>
      <c r="F132" s="860"/>
      <c r="G132" s="860"/>
    </row>
    <row r="133" spans="1:8" ht="13.15" customHeight="1">
      <c r="A133" s="829"/>
      <c r="B133" s="872">
        <v>0.47</v>
      </c>
      <c r="C133" s="852" t="s">
        <v>546</v>
      </c>
      <c r="D133" s="842"/>
      <c r="E133" s="842"/>
      <c r="F133" s="842"/>
      <c r="G133" s="842"/>
    </row>
    <row r="134" spans="1:8" ht="13.15" customHeight="1">
      <c r="A134" s="829"/>
      <c r="B134" s="851" t="s">
        <v>1</v>
      </c>
      <c r="C134" s="852" t="s">
        <v>528</v>
      </c>
      <c r="D134" s="841"/>
      <c r="E134" s="862">
        <v>58</v>
      </c>
      <c r="F134" s="1840">
        <v>0</v>
      </c>
      <c r="G134" s="862">
        <f>F134+E134</f>
        <v>58</v>
      </c>
    </row>
    <row r="135" spans="1:8" ht="13.15" customHeight="1">
      <c r="A135" s="829" t="s">
        <v>517</v>
      </c>
      <c r="B135" s="872">
        <v>0.47</v>
      </c>
      <c r="C135" s="852" t="s">
        <v>546</v>
      </c>
      <c r="D135" s="862"/>
      <c r="E135" s="858">
        <f>SUM(E134:E134)</f>
        <v>58</v>
      </c>
      <c r="F135" s="1718">
        <f>SUM(F134:F134)</f>
        <v>0</v>
      </c>
      <c r="G135" s="858">
        <f>SUM(G134:G134)</f>
        <v>58</v>
      </c>
    </row>
    <row r="136" spans="1:8" ht="13.15" customHeight="1">
      <c r="A136" s="829"/>
      <c r="B136" s="872"/>
      <c r="C136" s="852"/>
      <c r="D136" s="860"/>
      <c r="E136" s="860"/>
      <c r="F136" s="860"/>
      <c r="G136" s="860"/>
    </row>
    <row r="137" spans="1:8" ht="13.15" customHeight="1">
      <c r="A137" s="829"/>
      <c r="B137" s="872">
        <v>0.48</v>
      </c>
      <c r="C137" s="852" t="s">
        <v>550</v>
      </c>
      <c r="D137" s="842"/>
      <c r="E137" s="842"/>
      <c r="F137" s="842"/>
      <c r="G137" s="842"/>
    </row>
    <row r="138" spans="1:8" ht="13.15" customHeight="1">
      <c r="A138" s="829"/>
      <c r="B138" s="851" t="s">
        <v>4</v>
      </c>
      <c r="C138" s="852" t="s">
        <v>528</v>
      </c>
      <c r="D138" s="841"/>
      <c r="E138" s="862">
        <v>231</v>
      </c>
      <c r="F138" s="1840">
        <v>0</v>
      </c>
      <c r="G138" s="862">
        <f>F138+E138</f>
        <v>231</v>
      </c>
    </row>
    <row r="139" spans="1:8" ht="13.15" customHeight="1">
      <c r="A139" s="829"/>
      <c r="B139" s="851" t="s">
        <v>6</v>
      </c>
      <c r="C139" s="852" t="s">
        <v>532</v>
      </c>
      <c r="D139" s="841"/>
      <c r="E139" s="862">
        <v>810</v>
      </c>
      <c r="F139" s="1840">
        <v>0</v>
      </c>
      <c r="G139" s="862">
        <f>F139+E139</f>
        <v>810</v>
      </c>
    </row>
    <row r="140" spans="1:8" ht="13.15" customHeight="1">
      <c r="A140" s="829" t="s">
        <v>517</v>
      </c>
      <c r="B140" s="872">
        <v>0.48</v>
      </c>
      <c r="C140" s="852" t="s">
        <v>550</v>
      </c>
      <c r="D140" s="862"/>
      <c r="E140" s="858">
        <f>SUM(E138:E139)</f>
        <v>1041</v>
      </c>
      <c r="F140" s="1718">
        <f>SUM(F138:F139)</f>
        <v>0</v>
      </c>
      <c r="G140" s="858">
        <f>SUM(G138:G139)</f>
        <v>1041</v>
      </c>
    </row>
    <row r="141" spans="1:8" ht="13.15" customHeight="1">
      <c r="A141" s="829" t="s">
        <v>517</v>
      </c>
      <c r="B141" s="861">
        <v>3.101</v>
      </c>
      <c r="C141" s="831" t="s">
        <v>871</v>
      </c>
      <c r="D141" s="862"/>
      <c r="E141" s="858">
        <f>E140+E135+E131+E127</f>
        <v>3515</v>
      </c>
      <c r="F141" s="1718">
        <f>F140+F135+F131+F127</f>
        <v>0</v>
      </c>
      <c r="G141" s="858">
        <f>G140+G135+G131+G127</f>
        <v>3515</v>
      </c>
      <c r="H141" s="820" t="s">
        <v>697</v>
      </c>
    </row>
    <row r="142" spans="1:8" ht="1.5" customHeight="1">
      <c r="A142" s="829"/>
      <c r="B142" s="845"/>
      <c r="C142" s="831"/>
      <c r="D142" s="860"/>
      <c r="E142" s="860"/>
      <c r="F142" s="860"/>
      <c r="G142" s="860"/>
    </row>
    <row r="143" spans="1:8">
      <c r="A143" s="829"/>
      <c r="B143" s="861">
        <v>3.1030000000000002</v>
      </c>
      <c r="C143" s="831" t="s">
        <v>872</v>
      </c>
      <c r="D143" s="842"/>
      <c r="E143" s="842"/>
      <c r="F143" s="842"/>
      <c r="G143" s="842"/>
    </row>
    <row r="144" spans="1:8">
      <c r="A144" s="829"/>
      <c r="B144" s="872">
        <v>0.45</v>
      </c>
      <c r="C144" s="852" t="s">
        <v>537</v>
      </c>
      <c r="D144" s="842"/>
      <c r="E144" s="842"/>
      <c r="F144" s="842"/>
      <c r="G144" s="842"/>
    </row>
    <row r="145" spans="1:7">
      <c r="A145" s="829"/>
      <c r="B145" s="851" t="s">
        <v>1435</v>
      </c>
      <c r="C145" s="852" t="s">
        <v>528</v>
      </c>
      <c r="D145" s="841"/>
      <c r="E145" s="862">
        <v>3958</v>
      </c>
      <c r="F145" s="1840">
        <v>0</v>
      </c>
      <c r="G145" s="862">
        <f>F145+E145</f>
        <v>3958</v>
      </c>
    </row>
    <row r="146" spans="1:7">
      <c r="A146" s="829"/>
      <c r="B146" s="851" t="s">
        <v>1436</v>
      </c>
      <c r="C146" s="852" t="s">
        <v>530</v>
      </c>
      <c r="D146" s="841"/>
      <c r="E146" s="862">
        <v>50</v>
      </c>
      <c r="F146" s="1840">
        <v>0</v>
      </c>
      <c r="G146" s="862">
        <f>F146+E146</f>
        <v>50</v>
      </c>
    </row>
    <row r="147" spans="1:7">
      <c r="A147" s="829"/>
      <c r="B147" s="851" t="s">
        <v>873</v>
      </c>
      <c r="C147" s="852" t="s">
        <v>536</v>
      </c>
      <c r="D147" s="841"/>
      <c r="E147" s="25">
        <v>300</v>
      </c>
      <c r="F147" s="1840">
        <v>0</v>
      </c>
      <c r="G147" s="25">
        <f>F147+E147</f>
        <v>300</v>
      </c>
    </row>
    <row r="148" spans="1:7">
      <c r="A148" s="855" t="s">
        <v>517</v>
      </c>
      <c r="B148" s="873">
        <v>0.45</v>
      </c>
      <c r="C148" s="865" t="s">
        <v>537</v>
      </c>
      <c r="D148" s="866"/>
      <c r="E148" s="858">
        <f>SUM(E145:E147)</f>
        <v>4308</v>
      </c>
      <c r="F148" s="1718">
        <f>SUM(F145:F147)</f>
        <v>0</v>
      </c>
      <c r="G148" s="858">
        <f>SUM(G145:G147)</f>
        <v>4308</v>
      </c>
    </row>
    <row r="149" spans="1:7">
      <c r="A149" s="2097"/>
      <c r="B149" s="2106">
        <v>0.46</v>
      </c>
      <c r="C149" s="2104" t="s">
        <v>542</v>
      </c>
      <c r="D149" s="853"/>
      <c r="E149" s="853"/>
      <c r="F149" s="853"/>
      <c r="G149" s="853"/>
    </row>
    <row r="150" spans="1:7">
      <c r="A150" s="829"/>
      <c r="B150" s="851" t="s">
        <v>1438</v>
      </c>
      <c r="C150" s="852" t="s">
        <v>528</v>
      </c>
      <c r="D150" s="854"/>
      <c r="E150" s="862">
        <v>3719</v>
      </c>
      <c r="F150" s="1840">
        <v>0</v>
      </c>
      <c r="G150" s="862">
        <f>F150+E150</f>
        <v>3719</v>
      </c>
    </row>
    <row r="151" spans="1:7">
      <c r="A151" s="829"/>
      <c r="B151" s="851" t="s">
        <v>1439</v>
      </c>
      <c r="C151" s="852" t="s">
        <v>530</v>
      </c>
      <c r="D151" s="841"/>
      <c r="E151" s="862">
        <v>50</v>
      </c>
      <c r="F151" s="1840">
        <v>0</v>
      </c>
      <c r="G151" s="862">
        <f>F151+E151</f>
        <v>50</v>
      </c>
    </row>
    <row r="152" spans="1:7">
      <c r="A152" s="829"/>
      <c r="B152" s="851" t="s">
        <v>874</v>
      </c>
      <c r="C152" s="852" t="s">
        <v>536</v>
      </c>
      <c r="D152" s="841"/>
      <c r="E152" s="25">
        <v>400</v>
      </c>
      <c r="F152" s="1840">
        <v>0</v>
      </c>
      <c r="G152" s="25">
        <f>F152+E152</f>
        <v>400</v>
      </c>
    </row>
    <row r="153" spans="1:7">
      <c r="A153" s="829" t="s">
        <v>517</v>
      </c>
      <c r="B153" s="872">
        <v>0.46</v>
      </c>
      <c r="C153" s="852" t="s">
        <v>542</v>
      </c>
      <c r="D153" s="862"/>
      <c r="E153" s="858">
        <f>SUM(E150:E152)</f>
        <v>4169</v>
      </c>
      <c r="F153" s="1718">
        <f>SUM(F150:F152)</f>
        <v>0</v>
      </c>
      <c r="G153" s="858">
        <f>SUM(G150:G152)</f>
        <v>4169</v>
      </c>
    </row>
    <row r="154" spans="1:7" ht="14.25" customHeight="1">
      <c r="A154" s="829"/>
      <c r="B154" s="830"/>
      <c r="C154" s="852"/>
      <c r="D154" s="860"/>
      <c r="E154" s="860"/>
      <c r="F154" s="860"/>
      <c r="G154" s="860"/>
    </row>
    <row r="155" spans="1:7">
      <c r="A155" s="829"/>
      <c r="B155" s="872">
        <v>0.47</v>
      </c>
      <c r="C155" s="852" t="s">
        <v>546</v>
      </c>
      <c r="D155" s="842"/>
      <c r="E155" s="842"/>
      <c r="F155" s="842"/>
      <c r="G155" s="842"/>
    </row>
    <row r="156" spans="1:7">
      <c r="A156" s="829"/>
      <c r="B156" s="851" t="s">
        <v>2</v>
      </c>
      <c r="C156" s="852" t="s">
        <v>530</v>
      </c>
      <c r="D156" s="30"/>
      <c r="E156" s="862">
        <v>25</v>
      </c>
      <c r="F156" s="1716">
        <v>0</v>
      </c>
      <c r="G156" s="862">
        <f>F156+E156</f>
        <v>25</v>
      </c>
    </row>
    <row r="157" spans="1:7">
      <c r="A157" s="829" t="s">
        <v>517</v>
      </c>
      <c r="B157" s="872">
        <v>0.47</v>
      </c>
      <c r="C157" s="852" t="s">
        <v>546</v>
      </c>
      <c r="D157" s="30"/>
      <c r="E157" s="858">
        <f>SUM(E156:E156)</f>
        <v>25</v>
      </c>
      <c r="F157" s="1718">
        <f>SUM(F156:F156)</f>
        <v>0</v>
      </c>
      <c r="G157" s="858">
        <f>SUM(G156:G156)</f>
        <v>25</v>
      </c>
    </row>
    <row r="158" spans="1:7" ht="14.25" customHeight="1">
      <c r="A158" s="829"/>
      <c r="B158" s="830"/>
      <c r="C158" s="852"/>
      <c r="D158" s="860"/>
      <c r="E158" s="860"/>
      <c r="F158" s="860"/>
      <c r="G158" s="860"/>
    </row>
    <row r="159" spans="1:7">
      <c r="A159" s="829"/>
      <c r="B159" s="872">
        <v>0.48</v>
      </c>
      <c r="C159" s="852" t="s">
        <v>550</v>
      </c>
      <c r="D159" s="842"/>
      <c r="E159" s="842"/>
      <c r="F159" s="842"/>
      <c r="G159" s="842"/>
    </row>
    <row r="160" spans="1:7">
      <c r="A160" s="829"/>
      <c r="B160" s="851" t="s">
        <v>4</v>
      </c>
      <c r="C160" s="852" t="s">
        <v>528</v>
      </c>
      <c r="D160" s="841"/>
      <c r="E160" s="862">
        <v>3565</v>
      </c>
      <c r="F160" s="1840">
        <v>0</v>
      </c>
      <c r="G160" s="862">
        <f>F160+E160</f>
        <v>3565</v>
      </c>
    </row>
    <row r="161" spans="1:8">
      <c r="A161" s="829"/>
      <c r="B161" s="851" t="s">
        <v>5</v>
      </c>
      <c r="C161" s="852" t="s">
        <v>530</v>
      </c>
      <c r="D161" s="841"/>
      <c r="E161" s="862">
        <v>50</v>
      </c>
      <c r="F161" s="1840">
        <v>0</v>
      </c>
      <c r="G161" s="862">
        <f>F161+E161</f>
        <v>50</v>
      </c>
    </row>
    <row r="162" spans="1:8">
      <c r="A162" s="829"/>
      <c r="B162" s="851" t="s">
        <v>875</v>
      </c>
      <c r="C162" s="852" t="s">
        <v>536</v>
      </c>
      <c r="D162" s="841"/>
      <c r="E162" s="25">
        <v>400</v>
      </c>
      <c r="F162" s="1840">
        <v>0</v>
      </c>
      <c r="G162" s="25">
        <f>F162+E162</f>
        <v>400</v>
      </c>
    </row>
    <row r="163" spans="1:8">
      <c r="A163" s="829" t="s">
        <v>517</v>
      </c>
      <c r="B163" s="872">
        <v>0.48</v>
      </c>
      <c r="C163" s="852" t="s">
        <v>550</v>
      </c>
      <c r="D163" s="862"/>
      <c r="E163" s="858">
        <f>SUM(E160:E162)</f>
        <v>4015</v>
      </c>
      <c r="F163" s="1718">
        <f>SUM(F160:F162)</f>
        <v>0</v>
      </c>
      <c r="G163" s="858">
        <f>SUM(G160:G162)</f>
        <v>4015</v>
      </c>
    </row>
    <row r="164" spans="1:8">
      <c r="A164" s="829" t="s">
        <v>517</v>
      </c>
      <c r="B164" s="861">
        <v>3.1030000000000002</v>
      </c>
      <c r="C164" s="831" t="s">
        <v>876</v>
      </c>
      <c r="D164" s="862"/>
      <c r="E164" s="858">
        <f>E163+E157+E153+E148</f>
        <v>12517</v>
      </c>
      <c r="F164" s="1718">
        <f>F163+F157+F153+F148</f>
        <v>0</v>
      </c>
      <c r="G164" s="858">
        <f>G163+G157+G153+G148</f>
        <v>12517</v>
      </c>
      <c r="H164" s="820" t="s">
        <v>697</v>
      </c>
    </row>
    <row r="165" spans="1:8" ht="13.35" customHeight="1">
      <c r="A165" s="829" t="s">
        <v>517</v>
      </c>
      <c r="B165" s="847">
        <v>3</v>
      </c>
      <c r="C165" s="852" t="s">
        <v>878</v>
      </c>
      <c r="D165" s="862"/>
      <c r="E165" s="858">
        <f>E164+E141</f>
        <v>16032</v>
      </c>
      <c r="F165" s="1718">
        <f>F164+F141</f>
        <v>0</v>
      </c>
      <c r="G165" s="858">
        <f>G164+G141</f>
        <v>16032</v>
      </c>
    </row>
    <row r="166" spans="1:8" ht="14.25" customHeight="1">
      <c r="A166" s="829"/>
      <c r="B166" s="847"/>
      <c r="C166" s="852"/>
      <c r="D166" s="860"/>
      <c r="E166" s="860"/>
      <c r="F166" s="860"/>
      <c r="G166" s="860"/>
    </row>
    <row r="167" spans="1:8" ht="25.5">
      <c r="A167" s="829"/>
      <c r="B167" s="847">
        <v>5</v>
      </c>
      <c r="C167" s="852" t="s">
        <v>1201</v>
      </c>
      <c r="D167" s="842"/>
      <c r="E167" s="842"/>
      <c r="F167" s="842"/>
      <c r="G167" s="842"/>
    </row>
    <row r="168" spans="1:8" ht="13.35" customHeight="1">
      <c r="A168" s="829"/>
      <c r="B168" s="861">
        <v>5.1050000000000004</v>
      </c>
      <c r="C168" s="831" t="s">
        <v>1202</v>
      </c>
      <c r="D168" s="842"/>
      <c r="E168" s="842"/>
      <c r="F168" s="842"/>
      <c r="G168" s="842"/>
    </row>
    <row r="169" spans="1:8" ht="13.35" customHeight="1">
      <c r="A169" s="829"/>
      <c r="B169" s="871">
        <v>65</v>
      </c>
      <c r="C169" s="852" t="s">
        <v>1689</v>
      </c>
      <c r="D169" s="842"/>
      <c r="E169" s="842"/>
      <c r="F169" s="842"/>
      <c r="G169" s="842"/>
    </row>
    <row r="170" spans="1:8" ht="13.35" customHeight="1">
      <c r="A170" s="829"/>
      <c r="B170" s="851" t="s">
        <v>1203</v>
      </c>
      <c r="C170" s="852" t="s">
        <v>1204</v>
      </c>
      <c r="D170" s="862"/>
      <c r="E170" s="25">
        <v>1200</v>
      </c>
      <c r="F170" s="1716">
        <v>0</v>
      </c>
      <c r="G170" s="25">
        <f>F170+E170</f>
        <v>1200</v>
      </c>
      <c r="H170" s="820" t="s">
        <v>697</v>
      </c>
    </row>
    <row r="171" spans="1:8" ht="13.35" customHeight="1">
      <c r="A171" s="829" t="s">
        <v>517</v>
      </c>
      <c r="B171" s="875">
        <v>65</v>
      </c>
      <c r="C171" s="852" t="s">
        <v>1689</v>
      </c>
      <c r="D171" s="25"/>
      <c r="E171" s="32">
        <f>E170</f>
        <v>1200</v>
      </c>
      <c r="F171" s="1718">
        <f>F170</f>
        <v>0</v>
      </c>
      <c r="G171" s="32">
        <f>G170</f>
        <v>1200</v>
      </c>
    </row>
    <row r="172" spans="1:8" ht="14.25" customHeight="1">
      <c r="A172" s="829"/>
      <c r="B172" s="875"/>
      <c r="C172" s="852"/>
      <c r="D172" s="860"/>
      <c r="E172" s="860"/>
      <c r="F172" s="860"/>
      <c r="G172" s="860"/>
    </row>
    <row r="173" spans="1:8" ht="13.35" customHeight="1">
      <c r="A173" s="829"/>
      <c r="B173" s="875">
        <v>71</v>
      </c>
      <c r="C173" s="852" t="s">
        <v>1205</v>
      </c>
      <c r="D173" s="860"/>
      <c r="E173" s="860"/>
      <c r="F173" s="860"/>
      <c r="G173" s="860"/>
    </row>
    <row r="174" spans="1:8" ht="13.35" customHeight="1">
      <c r="A174" s="829"/>
      <c r="B174" s="875" t="s">
        <v>1206</v>
      </c>
      <c r="C174" s="852" t="s">
        <v>528</v>
      </c>
      <c r="D174" s="862"/>
      <c r="E174" s="862">
        <v>607</v>
      </c>
      <c r="F174" s="1716">
        <v>0</v>
      </c>
      <c r="G174" s="862">
        <f>F174+E174</f>
        <v>607</v>
      </c>
    </row>
    <row r="175" spans="1:8" ht="13.35" customHeight="1">
      <c r="A175" s="829"/>
      <c r="B175" s="875" t="s">
        <v>1208</v>
      </c>
      <c r="C175" s="852" t="s">
        <v>532</v>
      </c>
      <c r="D175" s="862"/>
      <c r="E175" s="25">
        <v>119</v>
      </c>
      <c r="F175" s="1716">
        <v>0</v>
      </c>
      <c r="G175" s="25">
        <f>F175+E175</f>
        <v>119</v>
      </c>
    </row>
    <row r="176" spans="1:8" ht="13.35" customHeight="1">
      <c r="A176" s="829"/>
      <c r="B176" s="875" t="s">
        <v>1209</v>
      </c>
      <c r="C176" s="852" t="s">
        <v>1210</v>
      </c>
      <c r="D176" s="862"/>
      <c r="E176" s="25">
        <v>300</v>
      </c>
      <c r="F176" s="1716">
        <v>0</v>
      </c>
      <c r="G176" s="25">
        <f>F176+E176</f>
        <v>300</v>
      </c>
    </row>
    <row r="177" spans="1:8" ht="13.35" customHeight="1">
      <c r="A177" s="829"/>
      <c r="B177" s="875" t="s">
        <v>1720</v>
      </c>
      <c r="C177" s="852" t="s">
        <v>534</v>
      </c>
      <c r="D177" s="862"/>
      <c r="E177" s="25">
        <v>200</v>
      </c>
      <c r="F177" s="1716">
        <v>0</v>
      </c>
      <c r="G177" s="25">
        <f>F177+E177</f>
        <v>200</v>
      </c>
    </row>
    <row r="178" spans="1:8" ht="13.35" customHeight="1">
      <c r="A178" s="829" t="s">
        <v>517</v>
      </c>
      <c r="B178" s="875">
        <v>71</v>
      </c>
      <c r="C178" s="852" t="s">
        <v>1205</v>
      </c>
      <c r="D178" s="862"/>
      <c r="E178" s="858">
        <f>SUM(E174:E177)</f>
        <v>1226</v>
      </c>
      <c r="F178" s="1718">
        <f>SUM(F174:F177)</f>
        <v>0</v>
      </c>
      <c r="G178" s="858">
        <f>SUM(G174:G177)</f>
        <v>1226</v>
      </c>
      <c r="H178" s="820" t="s">
        <v>697</v>
      </c>
    </row>
    <row r="179" spans="1:8" ht="13.35" customHeight="1">
      <c r="A179" s="829" t="s">
        <v>517</v>
      </c>
      <c r="B179" s="861">
        <v>5.1050000000000004</v>
      </c>
      <c r="C179" s="831" t="s">
        <v>1202</v>
      </c>
      <c r="D179" s="860"/>
      <c r="E179" s="863">
        <f>E171+E178</f>
        <v>2426</v>
      </c>
      <c r="F179" s="1718">
        <f>F171+F178</f>
        <v>0</v>
      </c>
      <c r="G179" s="863">
        <f>G171+G178</f>
        <v>2426</v>
      </c>
    </row>
    <row r="180" spans="1:8" ht="13.35" customHeight="1">
      <c r="A180" s="829" t="s">
        <v>517</v>
      </c>
      <c r="B180" s="847">
        <v>5</v>
      </c>
      <c r="C180" s="852" t="s">
        <v>1211</v>
      </c>
      <c r="D180" s="860"/>
      <c r="E180" s="863">
        <f>E179</f>
        <v>2426</v>
      </c>
      <c r="F180" s="1718">
        <f>F179</f>
        <v>0</v>
      </c>
      <c r="G180" s="863">
        <f>G179</f>
        <v>2426</v>
      </c>
    </row>
    <row r="181" spans="1:8">
      <c r="A181" s="829"/>
      <c r="B181" s="847"/>
      <c r="C181" s="852"/>
      <c r="D181" s="860"/>
      <c r="E181" s="860"/>
      <c r="F181" s="860"/>
      <c r="G181" s="860"/>
    </row>
    <row r="182" spans="1:8" ht="13.35" customHeight="1">
      <c r="A182" s="829"/>
      <c r="B182" s="847">
        <v>6</v>
      </c>
      <c r="C182" s="852" t="s">
        <v>1212</v>
      </c>
      <c r="D182" s="842"/>
      <c r="E182" s="842"/>
      <c r="F182" s="842"/>
      <c r="G182" s="842"/>
    </row>
    <row r="183" spans="1:8" ht="13.35" customHeight="1">
      <c r="A183" s="855"/>
      <c r="B183" s="869">
        <v>6.101</v>
      </c>
      <c r="C183" s="857" t="s">
        <v>1213</v>
      </c>
      <c r="D183" s="877"/>
      <c r="E183" s="877"/>
      <c r="F183" s="877"/>
      <c r="G183" s="877"/>
    </row>
    <row r="184" spans="1:8" ht="25.5">
      <c r="A184" s="2097"/>
      <c r="B184" s="2098">
        <v>66</v>
      </c>
      <c r="C184" s="2104" t="s">
        <v>1777</v>
      </c>
      <c r="D184" s="853"/>
      <c r="E184" s="853"/>
      <c r="F184" s="853"/>
      <c r="G184" s="853"/>
    </row>
    <row r="185" spans="1:8" ht="13.35" customHeight="1">
      <c r="A185" s="829"/>
      <c r="B185" s="830">
        <v>44</v>
      </c>
      <c r="C185" s="852" t="s">
        <v>526</v>
      </c>
      <c r="D185" s="842"/>
      <c r="E185" s="842"/>
      <c r="F185" s="842"/>
      <c r="G185" s="842"/>
    </row>
    <row r="186" spans="1:8" ht="13.35" customHeight="1">
      <c r="A186" s="829"/>
      <c r="B186" s="851" t="s">
        <v>1778</v>
      </c>
      <c r="C186" s="852" t="s">
        <v>528</v>
      </c>
      <c r="D186" s="841"/>
      <c r="E186" s="25">
        <v>1302</v>
      </c>
      <c r="F186" s="1840">
        <v>0</v>
      </c>
      <c r="G186" s="862">
        <f>F186+E186</f>
        <v>1302</v>
      </c>
    </row>
    <row r="187" spans="1:8" ht="13.35" customHeight="1">
      <c r="A187" s="829"/>
      <c r="B187" s="851" t="s">
        <v>1779</v>
      </c>
      <c r="C187" s="852" t="s">
        <v>532</v>
      </c>
      <c r="D187" s="841"/>
      <c r="E187" s="25">
        <v>200</v>
      </c>
      <c r="F187" s="1840">
        <v>0</v>
      </c>
      <c r="G187" s="25">
        <f>F187+E187</f>
        <v>200</v>
      </c>
    </row>
    <row r="188" spans="1:8">
      <c r="A188" s="829"/>
      <c r="B188" s="851" t="s">
        <v>1780</v>
      </c>
      <c r="C188" s="852" t="s">
        <v>536</v>
      </c>
      <c r="D188" s="841"/>
      <c r="E188" s="25">
        <v>150</v>
      </c>
      <c r="F188" s="1840">
        <v>0</v>
      </c>
      <c r="G188" s="25">
        <f>F188+E188</f>
        <v>150</v>
      </c>
    </row>
    <row r="189" spans="1:8">
      <c r="A189" s="829" t="s">
        <v>517</v>
      </c>
      <c r="B189" s="830">
        <v>44</v>
      </c>
      <c r="C189" s="852" t="s">
        <v>526</v>
      </c>
      <c r="D189" s="862"/>
      <c r="E189" s="858">
        <f>SUM(E186:E188)</f>
        <v>1652</v>
      </c>
      <c r="F189" s="1718">
        <f>SUM(F186:F188)</f>
        <v>0</v>
      </c>
      <c r="G189" s="858">
        <f>SUM(G186:G188)</f>
        <v>1652</v>
      </c>
    </row>
    <row r="190" spans="1:8" ht="9.9499999999999993" customHeight="1">
      <c r="A190" s="829"/>
      <c r="B190" s="851"/>
      <c r="C190" s="852"/>
      <c r="D190" s="860"/>
      <c r="E190" s="860"/>
      <c r="F190" s="842"/>
      <c r="G190" s="860"/>
    </row>
    <row r="191" spans="1:8">
      <c r="A191" s="829"/>
      <c r="B191" s="830">
        <v>45</v>
      </c>
      <c r="C191" s="852" t="s">
        <v>537</v>
      </c>
      <c r="D191" s="860"/>
      <c r="E191" s="860"/>
      <c r="F191" s="842"/>
      <c r="G191" s="860"/>
    </row>
    <row r="192" spans="1:8">
      <c r="A192" s="829"/>
      <c r="B192" s="851" t="s">
        <v>1781</v>
      </c>
      <c r="C192" s="852" t="s">
        <v>528</v>
      </c>
      <c r="D192" s="862"/>
      <c r="E192" s="25">
        <v>1658</v>
      </c>
      <c r="F192" s="1840">
        <v>0</v>
      </c>
      <c r="G192" s="25">
        <f>F192+E192</f>
        <v>1658</v>
      </c>
    </row>
    <row r="193" spans="1:7">
      <c r="A193" s="829"/>
      <c r="B193" s="851" t="s">
        <v>1782</v>
      </c>
      <c r="C193" s="852" t="s">
        <v>530</v>
      </c>
      <c r="D193" s="862"/>
      <c r="E193" s="25">
        <v>50</v>
      </c>
      <c r="F193" s="1840">
        <v>0</v>
      </c>
      <c r="G193" s="25">
        <f>F193+E193</f>
        <v>50</v>
      </c>
    </row>
    <row r="194" spans="1:7">
      <c r="A194" s="829" t="s">
        <v>517</v>
      </c>
      <c r="B194" s="830">
        <v>45</v>
      </c>
      <c r="C194" s="852" t="s">
        <v>537</v>
      </c>
      <c r="D194" s="842"/>
      <c r="E194" s="32">
        <f>SUM(E192:E193)</f>
        <v>1708</v>
      </c>
      <c r="F194" s="1771">
        <f>SUM(F192:F193)</f>
        <v>0</v>
      </c>
      <c r="G194" s="32">
        <f>SUM(G192:G193)</f>
        <v>1708</v>
      </c>
    </row>
    <row r="195" spans="1:7" ht="15" customHeight="1">
      <c r="A195" s="829"/>
      <c r="B195" s="830"/>
      <c r="C195" s="852"/>
      <c r="D195" s="860"/>
      <c r="E195" s="860"/>
      <c r="F195" s="842"/>
      <c r="G195" s="860"/>
    </row>
    <row r="196" spans="1:7">
      <c r="A196" s="829"/>
      <c r="B196" s="830">
        <v>46</v>
      </c>
      <c r="C196" s="852" t="s">
        <v>542</v>
      </c>
      <c r="D196" s="860"/>
      <c r="E196" s="860"/>
      <c r="F196" s="842"/>
      <c r="G196" s="860"/>
    </row>
    <row r="197" spans="1:7">
      <c r="A197" s="829"/>
      <c r="B197" s="851" t="s">
        <v>1783</v>
      </c>
      <c r="C197" s="852" t="s">
        <v>528</v>
      </c>
      <c r="D197" s="862"/>
      <c r="E197" s="25">
        <v>243</v>
      </c>
      <c r="F197" s="1840">
        <v>0</v>
      </c>
      <c r="G197" s="25">
        <f>F197+E197</f>
        <v>243</v>
      </c>
    </row>
    <row r="198" spans="1:7">
      <c r="A198" s="829" t="s">
        <v>517</v>
      </c>
      <c r="B198" s="830">
        <v>46</v>
      </c>
      <c r="C198" s="852" t="s">
        <v>542</v>
      </c>
      <c r="D198" s="299"/>
      <c r="E198" s="260">
        <f>SUM(E197:E197)</f>
        <v>243</v>
      </c>
      <c r="F198" s="1771">
        <f>SUM(F197:F197)</f>
        <v>0</v>
      </c>
      <c r="G198" s="260">
        <f>SUM(G197:G197)</f>
        <v>243</v>
      </c>
    </row>
    <row r="199" spans="1:7" ht="15" customHeight="1">
      <c r="A199" s="829"/>
      <c r="B199" s="851"/>
      <c r="C199" s="852"/>
      <c r="D199" s="860"/>
      <c r="E199" s="860"/>
      <c r="F199" s="842"/>
      <c r="G199" s="860"/>
    </row>
    <row r="200" spans="1:7">
      <c r="A200" s="829"/>
      <c r="B200" s="830">
        <v>47</v>
      </c>
      <c r="C200" s="852" t="s">
        <v>546</v>
      </c>
      <c r="D200" s="860"/>
      <c r="E200" s="860"/>
      <c r="F200" s="842"/>
      <c r="G200" s="860"/>
    </row>
    <row r="201" spans="1:7">
      <c r="A201" s="829"/>
      <c r="B201" s="851" t="s">
        <v>1784</v>
      </c>
      <c r="C201" s="852" t="s">
        <v>528</v>
      </c>
      <c r="D201" s="862"/>
      <c r="E201" s="25">
        <v>132</v>
      </c>
      <c r="F201" s="1840">
        <v>0</v>
      </c>
      <c r="G201" s="25">
        <f>F201+E201</f>
        <v>132</v>
      </c>
    </row>
    <row r="202" spans="1:7">
      <c r="A202" s="829"/>
      <c r="B202" s="851" t="s">
        <v>1785</v>
      </c>
      <c r="C202" s="852" t="s">
        <v>530</v>
      </c>
      <c r="D202" s="862"/>
      <c r="E202" s="25">
        <v>50</v>
      </c>
      <c r="F202" s="1840">
        <v>0</v>
      </c>
      <c r="G202" s="25">
        <f>F202+E202</f>
        <v>50</v>
      </c>
    </row>
    <row r="203" spans="1:7">
      <c r="A203" s="829" t="s">
        <v>517</v>
      </c>
      <c r="B203" s="830">
        <v>47</v>
      </c>
      <c r="C203" s="852" t="s">
        <v>546</v>
      </c>
      <c r="D203" s="299"/>
      <c r="E203" s="260">
        <f>SUM(E201:E202)</f>
        <v>182</v>
      </c>
      <c r="F203" s="1771">
        <f>SUM(F201:F202)</f>
        <v>0</v>
      </c>
      <c r="G203" s="260">
        <f>SUM(G201:G202)</f>
        <v>182</v>
      </c>
    </row>
    <row r="204" spans="1:7" ht="15" customHeight="1">
      <c r="A204" s="829"/>
      <c r="B204" s="851"/>
      <c r="C204" s="852"/>
      <c r="D204" s="860"/>
      <c r="E204" s="860"/>
      <c r="F204" s="842"/>
      <c r="G204" s="860"/>
    </row>
    <row r="205" spans="1:7">
      <c r="A205" s="829"/>
      <c r="B205" s="830">
        <v>48</v>
      </c>
      <c r="C205" s="852" t="s">
        <v>550</v>
      </c>
      <c r="D205" s="860"/>
      <c r="E205" s="860"/>
      <c r="F205" s="842"/>
      <c r="G205" s="860"/>
    </row>
    <row r="206" spans="1:7">
      <c r="A206" s="829"/>
      <c r="B206" s="851" t="s">
        <v>1786</v>
      </c>
      <c r="C206" s="852" t="s">
        <v>528</v>
      </c>
      <c r="D206" s="862"/>
      <c r="E206" s="25">
        <v>786</v>
      </c>
      <c r="F206" s="1840">
        <v>0</v>
      </c>
      <c r="G206" s="25">
        <f>F206+E206</f>
        <v>786</v>
      </c>
    </row>
    <row r="207" spans="1:7">
      <c r="A207" s="829"/>
      <c r="B207" s="851" t="s">
        <v>1787</v>
      </c>
      <c r="C207" s="852" t="s">
        <v>530</v>
      </c>
      <c r="D207" s="862"/>
      <c r="E207" s="25">
        <v>50</v>
      </c>
      <c r="F207" s="1840">
        <v>0</v>
      </c>
      <c r="G207" s="25">
        <f>F207+E207</f>
        <v>50</v>
      </c>
    </row>
    <row r="208" spans="1:7" ht="12.95" customHeight="1">
      <c r="A208" s="829" t="s">
        <v>517</v>
      </c>
      <c r="B208" s="830">
        <v>48</v>
      </c>
      <c r="C208" s="852" t="s">
        <v>550</v>
      </c>
      <c r="D208" s="299"/>
      <c r="E208" s="260">
        <f>SUM(E206:E207)</f>
        <v>836</v>
      </c>
      <c r="F208" s="1771">
        <f>SUM(F206:F207)</f>
        <v>0</v>
      </c>
      <c r="G208" s="260">
        <f>SUM(G206:G207)</f>
        <v>836</v>
      </c>
    </row>
    <row r="209" spans="1:7" ht="25.5">
      <c r="A209" s="829" t="s">
        <v>517</v>
      </c>
      <c r="B209" s="830">
        <v>66</v>
      </c>
      <c r="C209" s="852" t="s">
        <v>1777</v>
      </c>
      <c r="D209" s="862"/>
      <c r="E209" s="858">
        <f>E208+E203+E198+E189+E194</f>
        <v>4621</v>
      </c>
      <c r="F209" s="1718">
        <f>F208+F203+F198+F189+F194</f>
        <v>0</v>
      </c>
      <c r="G209" s="858">
        <f>G208+G203+G198+G189+G194</f>
        <v>4621</v>
      </c>
    </row>
    <row r="210" spans="1:7" ht="15" customHeight="1">
      <c r="A210" s="829"/>
      <c r="B210" s="830"/>
      <c r="C210" s="852"/>
      <c r="D210" s="860"/>
      <c r="E210" s="860"/>
      <c r="F210" s="860"/>
      <c r="G210" s="860"/>
    </row>
    <row r="211" spans="1:7" ht="12.95" customHeight="1">
      <c r="A211" s="829"/>
      <c r="B211" s="830">
        <v>67</v>
      </c>
      <c r="C211" s="852" t="s">
        <v>1788</v>
      </c>
      <c r="D211" s="842"/>
      <c r="E211" s="842"/>
      <c r="F211" s="842"/>
      <c r="G211" s="842"/>
    </row>
    <row r="212" spans="1:7" ht="12.95" customHeight="1">
      <c r="A212" s="829"/>
      <c r="B212" s="830">
        <v>44</v>
      </c>
      <c r="C212" s="852" t="s">
        <v>526</v>
      </c>
      <c r="D212" s="842"/>
      <c r="E212" s="842"/>
      <c r="F212" s="842"/>
      <c r="G212" s="842"/>
    </row>
    <row r="213" spans="1:7" ht="12.95" customHeight="1">
      <c r="A213" s="829"/>
      <c r="B213" s="851" t="s">
        <v>1789</v>
      </c>
      <c r="C213" s="852" t="s">
        <v>528</v>
      </c>
      <c r="D213" s="841"/>
      <c r="E213" s="25">
        <v>1072</v>
      </c>
      <c r="F213" s="1840">
        <v>0</v>
      </c>
      <c r="G213" s="25">
        <f>F213+E213</f>
        <v>1072</v>
      </c>
    </row>
    <row r="214" spans="1:7" ht="12.95" customHeight="1">
      <c r="A214" s="829"/>
      <c r="B214" s="851" t="s">
        <v>959</v>
      </c>
      <c r="C214" s="852" t="s">
        <v>532</v>
      </c>
      <c r="D214" s="841"/>
      <c r="E214" s="25">
        <v>112</v>
      </c>
      <c r="F214" s="1840">
        <v>0</v>
      </c>
      <c r="G214" s="25">
        <f>F214+E214</f>
        <v>112</v>
      </c>
    </row>
    <row r="215" spans="1:7" ht="12.95" customHeight="1">
      <c r="A215" s="829"/>
      <c r="B215" s="851" t="s">
        <v>960</v>
      </c>
      <c r="C215" s="852" t="s">
        <v>534</v>
      </c>
      <c r="D215" s="296"/>
      <c r="E215" s="25">
        <v>250</v>
      </c>
      <c r="F215" s="1840">
        <v>0</v>
      </c>
      <c r="G215" s="25">
        <f>F215+E215</f>
        <v>250</v>
      </c>
    </row>
    <row r="216" spans="1:7" ht="12.95" customHeight="1">
      <c r="A216" s="829"/>
      <c r="B216" s="851" t="s">
        <v>961</v>
      </c>
      <c r="C216" s="852" t="s">
        <v>536</v>
      </c>
      <c r="D216" s="841"/>
      <c r="E216" s="25">
        <v>150</v>
      </c>
      <c r="F216" s="1840">
        <v>0</v>
      </c>
      <c r="G216" s="25">
        <f>F216+E216</f>
        <v>150</v>
      </c>
    </row>
    <row r="217" spans="1:7" ht="12.95" customHeight="1">
      <c r="A217" s="855" t="s">
        <v>517</v>
      </c>
      <c r="B217" s="876">
        <v>44</v>
      </c>
      <c r="C217" s="865" t="s">
        <v>526</v>
      </c>
      <c r="D217" s="34"/>
      <c r="E217" s="32">
        <f>SUM(E213:E216)</f>
        <v>1584</v>
      </c>
      <c r="F217" s="1718">
        <f>SUM(F213:F216)</f>
        <v>0</v>
      </c>
      <c r="G217" s="32">
        <f>SUM(G213:G216)</f>
        <v>1584</v>
      </c>
    </row>
    <row r="218" spans="1:7" ht="12.95" customHeight="1">
      <c r="A218" s="2097"/>
      <c r="B218" s="2098">
        <v>46</v>
      </c>
      <c r="C218" s="2104" t="s">
        <v>542</v>
      </c>
      <c r="D218" s="868"/>
      <c r="E218" s="868"/>
      <c r="F218" s="868"/>
      <c r="G218" s="868"/>
    </row>
    <row r="219" spans="1:7" ht="12.95" customHeight="1">
      <c r="A219" s="829"/>
      <c r="B219" s="851" t="s">
        <v>962</v>
      </c>
      <c r="C219" s="852" t="s">
        <v>528</v>
      </c>
      <c r="D219" s="862"/>
      <c r="E219" s="25">
        <v>645</v>
      </c>
      <c r="F219" s="1716">
        <v>0</v>
      </c>
      <c r="G219" s="25">
        <f>F219+E219</f>
        <v>645</v>
      </c>
    </row>
    <row r="220" spans="1:7" ht="12.95" customHeight="1">
      <c r="A220" s="829"/>
      <c r="B220" s="851" t="s">
        <v>963</v>
      </c>
      <c r="C220" s="852" t="s">
        <v>530</v>
      </c>
      <c r="D220" s="862"/>
      <c r="E220" s="25">
        <v>25</v>
      </c>
      <c r="F220" s="1716">
        <v>0</v>
      </c>
      <c r="G220" s="25">
        <f>F220+E220</f>
        <v>25</v>
      </c>
    </row>
    <row r="221" spans="1:7" ht="12.95" customHeight="1">
      <c r="A221" s="829" t="s">
        <v>517</v>
      </c>
      <c r="B221" s="830">
        <v>46</v>
      </c>
      <c r="C221" s="852" t="s">
        <v>542</v>
      </c>
      <c r="D221" s="25"/>
      <c r="E221" s="32">
        <f>SUM(E219:E220)</f>
        <v>670</v>
      </c>
      <c r="F221" s="1718">
        <f>SUM(F219:F220)</f>
        <v>0</v>
      </c>
      <c r="G221" s="32">
        <f>SUM(G219:G220)</f>
        <v>670</v>
      </c>
    </row>
    <row r="222" spans="1:7" ht="6.75" customHeight="1">
      <c r="A222" s="829"/>
      <c r="B222" s="851"/>
      <c r="C222" s="852"/>
      <c r="D222" s="860"/>
      <c r="E222" s="860"/>
      <c r="F222" s="860"/>
      <c r="G222" s="860"/>
    </row>
    <row r="223" spans="1:7" ht="12.95" customHeight="1">
      <c r="A223" s="829"/>
      <c r="B223" s="830">
        <v>47</v>
      </c>
      <c r="C223" s="852" t="s">
        <v>546</v>
      </c>
      <c r="D223" s="860"/>
      <c r="E223" s="860"/>
      <c r="F223" s="860"/>
      <c r="G223" s="860"/>
    </row>
    <row r="224" spans="1:7" ht="12.95" customHeight="1">
      <c r="A224" s="829"/>
      <c r="B224" s="851" t="s">
        <v>964</v>
      </c>
      <c r="C224" s="852" t="s">
        <v>528</v>
      </c>
      <c r="D224" s="862"/>
      <c r="E224" s="25">
        <v>421</v>
      </c>
      <c r="F224" s="1716">
        <v>0</v>
      </c>
      <c r="G224" s="25">
        <f>F224+E224</f>
        <v>421</v>
      </c>
    </row>
    <row r="225" spans="1:7" ht="12.95" customHeight="1">
      <c r="A225" s="829" t="s">
        <v>517</v>
      </c>
      <c r="B225" s="830">
        <v>47</v>
      </c>
      <c r="C225" s="852" t="s">
        <v>546</v>
      </c>
      <c r="D225" s="25"/>
      <c r="E225" s="32">
        <f>SUM(E224:E224)</f>
        <v>421</v>
      </c>
      <c r="F225" s="1718">
        <f>SUM(F224:F224)</f>
        <v>0</v>
      </c>
      <c r="G225" s="32">
        <f>SUM(G224:G224)</f>
        <v>421</v>
      </c>
    </row>
    <row r="226" spans="1:7" ht="6.75" customHeight="1">
      <c r="A226" s="829"/>
      <c r="B226" s="851"/>
      <c r="C226" s="852"/>
      <c r="D226" s="860"/>
      <c r="E226" s="860"/>
      <c r="F226" s="860"/>
      <c r="G226" s="860"/>
    </row>
    <row r="227" spans="1:7" ht="12.95" customHeight="1">
      <c r="A227" s="829"/>
      <c r="B227" s="830">
        <v>48</v>
      </c>
      <c r="C227" s="852" t="s">
        <v>550</v>
      </c>
      <c r="D227" s="860"/>
      <c r="E227" s="860"/>
      <c r="F227" s="860"/>
      <c r="G227" s="860"/>
    </row>
    <row r="228" spans="1:7" ht="12.95" customHeight="1">
      <c r="A228" s="829"/>
      <c r="B228" s="851" t="s">
        <v>965</v>
      </c>
      <c r="C228" s="852" t="s">
        <v>528</v>
      </c>
      <c r="D228" s="862"/>
      <c r="E228" s="25">
        <v>653</v>
      </c>
      <c r="F228" s="1716">
        <v>0</v>
      </c>
      <c r="G228" s="25">
        <f>F228+E228</f>
        <v>653</v>
      </c>
    </row>
    <row r="229" spans="1:7" ht="12.95" customHeight="1">
      <c r="A229" s="829"/>
      <c r="B229" s="851" t="s">
        <v>966</v>
      </c>
      <c r="C229" s="852" t="s">
        <v>532</v>
      </c>
      <c r="D229" s="862"/>
      <c r="E229" s="25">
        <v>25</v>
      </c>
      <c r="F229" s="1716">
        <v>0</v>
      </c>
      <c r="G229" s="25">
        <f>F229+E229</f>
        <v>25</v>
      </c>
    </row>
    <row r="230" spans="1:7" ht="12.95" customHeight="1">
      <c r="A230" s="829" t="s">
        <v>517</v>
      </c>
      <c r="B230" s="830">
        <v>48</v>
      </c>
      <c r="C230" s="852" t="s">
        <v>550</v>
      </c>
      <c r="D230" s="25"/>
      <c r="E230" s="32">
        <f>SUM(E228:E229)</f>
        <v>678</v>
      </c>
      <c r="F230" s="1718">
        <f>SUM(F228:F229)</f>
        <v>0</v>
      </c>
      <c r="G230" s="32">
        <f>SUM(G228:G229)</f>
        <v>678</v>
      </c>
    </row>
    <row r="231" spans="1:7" ht="12.95" customHeight="1">
      <c r="A231" s="829" t="s">
        <v>517</v>
      </c>
      <c r="B231" s="830">
        <v>67</v>
      </c>
      <c r="C231" s="852" t="s">
        <v>1788</v>
      </c>
      <c r="D231" s="25"/>
      <c r="E231" s="32">
        <f>E230+E225+E221+E217</f>
        <v>3353</v>
      </c>
      <c r="F231" s="1718">
        <f>F230+F225+F221+F217</f>
        <v>0</v>
      </c>
      <c r="G231" s="32">
        <f>G230+G225+G221+G217</f>
        <v>3353</v>
      </c>
    </row>
    <row r="232" spans="1:7" ht="6.75" customHeight="1">
      <c r="A232" s="829"/>
      <c r="B232" s="851"/>
      <c r="C232" s="852"/>
      <c r="D232" s="860"/>
      <c r="E232" s="860"/>
      <c r="F232" s="860"/>
      <c r="G232" s="860"/>
    </row>
    <row r="233" spans="1:7" ht="25.5">
      <c r="A233" s="829"/>
      <c r="B233" s="830">
        <v>68</v>
      </c>
      <c r="C233" s="852" t="s">
        <v>967</v>
      </c>
      <c r="D233" s="860"/>
      <c r="E233" s="860"/>
      <c r="F233" s="860"/>
      <c r="G233" s="860"/>
    </row>
    <row r="234" spans="1:7">
      <c r="A234" s="829"/>
      <c r="B234" s="851" t="s">
        <v>1619</v>
      </c>
      <c r="C234" s="852" t="s">
        <v>528</v>
      </c>
      <c r="D234" s="30"/>
      <c r="E234" s="25">
        <v>118</v>
      </c>
      <c r="F234" s="1716">
        <v>0</v>
      </c>
      <c r="G234" s="25">
        <f>F234+E234</f>
        <v>118</v>
      </c>
    </row>
    <row r="235" spans="1:7" ht="25.5">
      <c r="A235" s="829" t="s">
        <v>517</v>
      </c>
      <c r="B235" s="830">
        <v>68</v>
      </c>
      <c r="C235" s="852" t="s">
        <v>967</v>
      </c>
      <c r="D235" s="25"/>
      <c r="E235" s="32">
        <f>SUM(E233:E234)</f>
        <v>118</v>
      </c>
      <c r="F235" s="1718">
        <f>SUM(F233:F234)</f>
        <v>0</v>
      </c>
      <c r="G235" s="32">
        <f>SUM(G233:G234)</f>
        <v>118</v>
      </c>
    </row>
    <row r="236" spans="1:7" ht="6.75" customHeight="1">
      <c r="A236" s="829"/>
      <c r="B236" s="851"/>
      <c r="C236" s="852"/>
      <c r="D236" s="860"/>
      <c r="E236" s="860"/>
      <c r="F236" s="860"/>
      <c r="G236" s="860"/>
    </row>
    <row r="237" spans="1:7">
      <c r="A237" s="829"/>
      <c r="B237" s="830">
        <v>69</v>
      </c>
      <c r="C237" s="852" t="s">
        <v>968</v>
      </c>
      <c r="D237" s="860"/>
      <c r="E237" s="860"/>
      <c r="F237" s="860"/>
      <c r="G237" s="860"/>
    </row>
    <row r="238" spans="1:7">
      <c r="A238" s="829"/>
      <c r="B238" s="851" t="s">
        <v>1712</v>
      </c>
      <c r="C238" s="852" t="s">
        <v>528</v>
      </c>
      <c r="D238" s="862"/>
      <c r="E238" s="862">
        <v>1541</v>
      </c>
      <c r="F238" s="1716">
        <v>0</v>
      </c>
      <c r="G238" s="862">
        <f>F238+E238</f>
        <v>1541</v>
      </c>
    </row>
    <row r="239" spans="1:7">
      <c r="A239" s="829"/>
      <c r="B239" s="851" t="s">
        <v>1714</v>
      </c>
      <c r="C239" s="852" t="s">
        <v>532</v>
      </c>
      <c r="D239" s="25"/>
      <c r="E239" s="2094">
        <v>50</v>
      </c>
      <c r="F239" s="1716">
        <v>0</v>
      </c>
      <c r="G239" s="862">
        <f>F239+E239</f>
        <v>50</v>
      </c>
    </row>
    <row r="240" spans="1:7">
      <c r="A240" s="829" t="s">
        <v>517</v>
      </c>
      <c r="B240" s="830">
        <v>69</v>
      </c>
      <c r="C240" s="852" t="s">
        <v>968</v>
      </c>
      <c r="D240" s="862"/>
      <c r="E240" s="858">
        <f>SUM(E238:E239)</f>
        <v>1591</v>
      </c>
      <c r="F240" s="1718">
        <f>SUM(F238:F239)</f>
        <v>0</v>
      </c>
      <c r="G240" s="858">
        <f>SUM(G238:G239)</f>
        <v>1591</v>
      </c>
    </row>
    <row r="241" spans="1:8" ht="13.35" customHeight="1">
      <c r="A241" s="829" t="s">
        <v>517</v>
      </c>
      <c r="B241" s="861">
        <v>6.101</v>
      </c>
      <c r="C241" s="831" t="s">
        <v>969</v>
      </c>
      <c r="D241" s="860"/>
      <c r="E241" s="863">
        <f>E240+E235++E231+E209</f>
        <v>9683</v>
      </c>
      <c r="F241" s="1718">
        <f>F240+F235++F231+F209</f>
        <v>0</v>
      </c>
      <c r="G241" s="863">
        <f>G240+G235++G231+G209</f>
        <v>9683</v>
      </c>
      <c r="H241" s="820" t="s">
        <v>697</v>
      </c>
    </row>
    <row r="242" spans="1:8" ht="6.75" customHeight="1">
      <c r="A242" s="829"/>
      <c r="B242" s="845"/>
      <c r="C242" s="831"/>
      <c r="D242" s="860"/>
      <c r="E242" s="860"/>
      <c r="F242" s="860"/>
      <c r="G242" s="860"/>
    </row>
    <row r="243" spans="1:8" ht="13.35" customHeight="1">
      <c r="A243" s="829"/>
      <c r="B243" s="861">
        <v>6.1020000000000003</v>
      </c>
      <c r="C243" s="831" t="s">
        <v>970</v>
      </c>
      <c r="D243" s="842"/>
      <c r="E243" s="860"/>
      <c r="F243" s="860"/>
      <c r="G243" s="860"/>
    </row>
    <row r="244" spans="1:8" ht="13.35" customHeight="1">
      <c r="A244" s="829"/>
      <c r="B244" s="830">
        <v>70</v>
      </c>
      <c r="C244" s="852" t="s">
        <v>970</v>
      </c>
      <c r="D244" s="860"/>
      <c r="E244" s="842"/>
      <c r="F244" s="842"/>
      <c r="G244" s="842"/>
    </row>
    <row r="245" spans="1:8" ht="13.35" customHeight="1">
      <c r="A245" s="829"/>
      <c r="B245" s="851" t="s">
        <v>1716</v>
      </c>
      <c r="C245" s="852" t="s">
        <v>528</v>
      </c>
      <c r="D245" s="841"/>
      <c r="E245" s="299">
        <v>980</v>
      </c>
      <c r="F245" s="1716">
        <v>0</v>
      </c>
      <c r="G245" s="299">
        <f>F245+E245</f>
        <v>980</v>
      </c>
    </row>
    <row r="246" spans="1:8" ht="13.35" customHeight="1">
      <c r="A246" s="829"/>
      <c r="B246" s="851" t="s">
        <v>1717</v>
      </c>
      <c r="C246" s="852" t="s">
        <v>530</v>
      </c>
      <c r="D246" s="841"/>
      <c r="E246" s="299">
        <v>50</v>
      </c>
      <c r="F246" s="1716">
        <v>0</v>
      </c>
      <c r="G246" s="299">
        <f>F246+E246</f>
        <v>50</v>
      </c>
    </row>
    <row r="247" spans="1:8" ht="13.35" customHeight="1">
      <c r="A247" s="829"/>
      <c r="B247" s="851" t="s">
        <v>603</v>
      </c>
      <c r="C247" s="852" t="s">
        <v>532</v>
      </c>
      <c r="D247" s="841"/>
      <c r="E247" s="299">
        <v>450</v>
      </c>
      <c r="F247" s="1716">
        <v>0</v>
      </c>
      <c r="G247" s="299">
        <f>F247+E247</f>
        <v>450</v>
      </c>
    </row>
    <row r="248" spans="1:8" ht="13.35" customHeight="1">
      <c r="A248" s="829"/>
      <c r="B248" s="851" t="s">
        <v>971</v>
      </c>
      <c r="C248" s="852" t="s">
        <v>773</v>
      </c>
      <c r="D248" s="296"/>
      <c r="E248" s="299">
        <v>50</v>
      </c>
      <c r="F248" s="1716">
        <v>0</v>
      </c>
      <c r="G248" s="299">
        <f>F248+E248</f>
        <v>50</v>
      </c>
    </row>
    <row r="249" spans="1:8" ht="13.35" customHeight="1">
      <c r="A249" s="829"/>
      <c r="B249" s="851" t="s">
        <v>972</v>
      </c>
      <c r="C249" s="852" t="s">
        <v>536</v>
      </c>
      <c r="D249" s="841"/>
      <c r="E249" s="299">
        <v>200</v>
      </c>
      <c r="F249" s="1716">
        <v>0</v>
      </c>
      <c r="G249" s="299">
        <f>F249+E249</f>
        <v>200</v>
      </c>
    </row>
    <row r="250" spans="1:8" ht="13.35" customHeight="1">
      <c r="A250" s="829" t="s">
        <v>517</v>
      </c>
      <c r="B250" s="830">
        <v>70</v>
      </c>
      <c r="C250" s="852" t="s">
        <v>970</v>
      </c>
      <c r="D250" s="299"/>
      <c r="E250" s="260">
        <f>SUM(E245:E249)</f>
        <v>1730</v>
      </c>
      <c r="F250" s="1771">
        <f>SUM(F245:F249)</f>
        <v>0</v>
      </c>
      <c r="G250" s="260">
        <f>SUM(G245:G249)</f>
        <v>1730</v>
      </c>
    </row>
    <row r="251" spans="1:8" ht="13.35" customHeight="1">
      <c r="A251" s="829" t="s">
        <v>517</v>
      </c>
      <c r="B251" s="861">
        <v>6.1020000000000003</v>
      </c>
      <c r="C251" s="831" t="s">
        <v>970</v>
      </c>
      <c r="D251" s="25"/>
      <c r="E251" s="32">
        <f>E250</f>
        <v>1730</v>
      </c>
      <c r="F251" s="1718">
        <f>F250</f>
        <v>0</v>
      </c>
      <c r="G251" s="32">
        <f>G250</f>
        <v>1730</v>
      </c>
      <c r="H251" s="820" t="s">
        <v>697</v>
      </c>
    </row>
    <row r="252" spans="1:8" ht="13.35" customHeight="1">
      <c r="A252" s="829"/>
      <c r="B252" s="861">
        <v>6.1040000000000001</v>
      </c>
      <c r="C252" s="831" t="s">
        <v>974</v>
      </c>
      <c r="D252" s="860"/>
      <c r="E252" s="860"/>
      <c r="F252" s="860"/>
      <c r="G252" s="860"/>
    </row>
    <row r="253" spans="1:8" ht="13.35" customHeight="1">
      <c r="A253" s="829"/>
      <c r="B253" s="830">
        <v>71</v>
      </c>
      <c r="C253" s="852" t="s">
        <v>975</v>
      </c>
      <c r="D253" s="860"/>
      <c r="E253" s="860"/>
      <c r="F253" s="860"/>
      <c r="G253" s="860"/>
    </row>
    <row r="254" spans="1:8" ht="13.35" customHeight="1">
      <c r="A254" s="855"/>
      <c r="B254" s="864" t="s">
        <v>1206</v>
      </c>
      <c r="C254" s="865" t="s">
        <v>528</v>
      </c>
      <c r="D254" s="843"/>
      <c r="E254" s="239">
        <v>974</v>
      </c>
      <c r="F254" s="1719">
        <v>0</v>
      </c>
      <c r="G254" s="239">
        <f>F254+E254</f>
        <v>974</v>
      </c>
    </row>
    <row r="255" spans="1:8" ht="13.35" customHeight="1">
      <c r="A255" s="2097"/>
      <c r="B255" s="2103" t="s">
        <v>1207</v>
      </c>
      <c r="C255" s="2104" t="s">
        <v>530</v>
      </c>
      <c r="D255" s="2095"/>
      <c r="E255" s="301">
        <v>50</v>
      </c>
      <c r="F255" s="1717">
        <v>0</v>
      </c>
      <c r="G255" s="301">
        <f>F255+E255</f>
        <v>50</v>
      </c>
    </row>
    <row r="256" spans="1:8" ht="13.35" customHeight="1">
      <c r="A256" s="829"/>
      <c r="B256" s="851" t="s">
        <v>1208</v>
      </c>
      <c r="C256" s="852" t="s">
        <v>532</v>
      </c>
      <c r="D256" s="841"/>
      <c r="E256" s="299">
        <v>100</v>
      </c>
      <c r="F256" s="1716">
        <v>0</v>
      </c>
      <c r="G256" s="299">
        <f>F256+E256</f>
        <v>100</v>
      </c>
    </row>
    <row r="257" spans="1:8" ht="13.35" customHeight="1">
      <c r="A257" s="829"/>
      <c r="B257" s="851" t="s">
        <v>976</v>
      </c>
      <c r="C257" s="852" t="s">
        <v>536</v>
      </c>
      <c r="D257" s="841"/>
      <c r="E257" s="299">
        <v>200</v>
      </c>
      <c r="F257" s="1716">
        <v>0</v>
      </c>
      <c r="G257" s="299">
        <f>F257+E257</f>
        <v>200</v>
      </c>
    </row>
    <row r="258" spans="1:8" ht="13.35" customHeight="1">
      <c r="A258" s="829" t="s">
        <v>517</v>
      </c>
      <c r="B258" s="830">
        <v>71</v>
      </c>
      <c r="C258" s="852" t="s">
        <v>975</v>
      </c>
      <c r="D258" s="25"/>
      <c r="E258" s="32">
        <f>SUM(E254:E257)</f>
        <v>1324</v>
      </c>
      <c r="F258" s="1718">
        <f>SUM(F254:F257)</f>
        <v>0</v>
      </c>
      <c r="G258" s="32">
        <f>SUM(G254:G257)</f>
        <v>1324</v>
      </c>
    </row>
    <row r="259" spans="1:8">
      <c r="A259" s="829"/>
      <c r="B259" s="830"/>
      <c r="C259" s="852"/>
      <c r="D259" s="860"/>
      <c r="E259" s="860"/>
      <c r="F259" s="860"/>
      <c r="G259" s="860"/>
    </row>
    <row r="260" spans="1:8" ht="25.5">
      <c r="A260" s="829"/>
      <c r="B260" s="830">
        <v>72</v>
      </c>
      <c r="C260" s="852" t="s">
        <v>977</v>
      </c>
      <c r="D260" s="860"/>
      <c r="E260" s="860"/>
      <c r="F260" s="860"/>
      <c r="G260" s="860"/>
    </row>
    <row r="261" spans="1:8" ht="25.5">
      <c r="A261" s="829"/>
      <c r="B261" s="830">
        <v>60</v>
      </c>
      <c r="C261" s="852" t="s">
        <v>978</v>
      </c>
      <c r="D261" s="860"/>
      <c r="E261" s="860"/>
      <c r="F261" s="860"/>
      <c r="G261" s="860"/>
    </row>
    <row r="262" spans="1:8">
      <c r="A262" s="829"/>
      <c r="B262" s="830" t="s">
        <v>979</v>
      </c>
      <c r="C262" s="852" t="s">
        <v>534</v>
      </c>
      <c r="D262" s="25"/>
      <c r="E262" s="25">
        <v>200</v>
      </c>
      <c r="F262" s="1716">
        <v>0</v>
      </c>
      <c r="G262" s="25">
        <f>F262+E262</f>
        <v>200</v>
      </c>
    </row>
    <row r="263" spans="1:8" ht="25.5">
      <c r="A263" s="829" t="s">
        <v>517</v>
      </c>
      <c r="B263" s="830">
        <v>72</v>
      </c>
      <c r="C263" s="852" t="s">
        <v>977</v>
      </c>
      <c r="D263" s="25"/>
      <c r="E263" s="32">
        <f>SUM(E262)</f>
        <v>200</v>
      </c>
      <c r="F263" s="1718">
        <f>SUM(F262)</f>
        <v>0</v>
      </c>
      <c r="G263" s="32">
        <f>SUM(G262)</f>
        <v>200</v>
      </c>
    </row>
    <row r="264" spans="1:8">
      <c r="A264" s="829" t="s">
        <v>517</v>
      </c>
      <c r="B264" s="861">
        <v>6.1040000000000001</v>
      </c>
      <c r="C264" s="831" t="s">
        <v>974</v>
      </c>
      <c r="D264" s="25"/>
      <c r="E264" s="32">
        <f>E258+E262</f>
        <v>1524</v>
      </c>
      <c r="F264" s="1718">
        <f>F258+F262</f>
        <v>0</v>
      </c>
      <c r="G264" s="32">
        <f>G258+G262</f>
        <v>1524</v>
      </c>
      <c r="H264" s="820" t="s">
        <v>697</v>
      </c>
    </row>
    <row r="265" spans="1:8" ht="9.9499999999999993" customHeight="1">
      <c r="A265" s="829"/>
      <c r="B265" s="861"/>
      <c r="C265" s="831"/>
      <c r="D265" s="860"/>
      <c r="E265" s="860"/>
      <c r="F265" s="860"/>
      <c r="G265" s="860"/>
    </row>
    <row r="266" spans="1:8">
      <c r="A266" s="829"/>
      <c r="B266" s="861">
        <v>6.1120000000000001</v>
      </c>
      <c r="C266" s="831" t="s">
        <v>980</v>
      </c>
      <c r="D266" s="842"/>
      <c r="E266" s="842"/>
      <c r="F266" s="842"/>
      <c r="G266" s="842"/>
    </row>
    <row r="267" spans="1:8">
      <c r="A267" s="829"/>
      <c r="B267" s="830">
        <v>72</v>
      </c>
      <c r="C267" s="852" t="s">
        <v>981</v>
      </c>
      <c r="D267" s="842"/>
      <c r="E267" s="842"/>
      <c r="F267" s="842"/>
      <c r="G267" s="842"/>
    </row>
    <row r="268" spans="1:8">
      <c r="A268" s="829"/>
      <c r="B268" s="830">
        <v>44</v>
      </c>
      <c r="C268" s="852" t="s">
        <v>526</v>
      </c>
      <c r="D268" s="842"/>
      <c r="E268" s="842"/>
      <c r="F268" s="842"/>
      <c r="G268" s="842"/>
    </row>
    <row r="269" spans="1:8">
      <c r="A269" s="829"/>
      <c r="B269" s="851" t="s">
        <v>982</v>
      </c>
      <c r="C269" s="852" t="s">
        <v>528</v>
      </c>
      <c r="D269" s="841"/>
      <c r="E269" s="862">
        <v>366</v>
      </c>
      <c r="F269" s="1840">
        <v>0</v>
      </c>
      <c r="G269" s="862">
        <f>F269+E269</f>
        <v>366</v>
      </c>
    </row>
    <row r="270" spans="1:8">
      <c r="A270" s="829"/>
      <c r="B270" s="851" t="s">
        <v>983</v>
      </c>
      <c r="C270" s="852" t="s">
        <v>530</v>
      </c>
      <c r="D270" s="841"/>
      <c r="E270" s="2094">
        <v>50</v>
      </c>
      <c r="F270" s="1840">
        <v>0</v>
      </c>
      <c r="G270" s="862">
        <f>F270+E270</f>
        <v>50</v>
      </c>
    </row>
    <row r="271" spans="1:8">
      <c r="A271" s="829"/>
      <c r="B271" s="851" t="s">
        <v>984</v>
      </c>
      <c r="C271" s="852" t="s">
        <v>532</v>
      </c>
      <c r="D271" s="841"/>
      <c r="E271" s="862">
        <v>120</v>
      </c>
      <c r="F271" s="1840">
        <v>0</v>
      </c>
      <c r="G271" s="862">
        <f>F271+E271</f>
        <v>120</v>
      </c>
    </row>
    <row r="272" spans="1:8">
      <c r="A272" s="829"/>
      <c r="B272" s="851" t="s">
        <v>448</v>
      </c>
      <c r="C272" s="852" t="s">
        <v>536</v>
      </c>
      <c r="D272" s="841"/>
      <c r="E272" s="2094">
        <v>350</v>
      </c>
      <c r="F272" s="1840">
        <v>0</v>
      </c>
      <c r="G272" s="862">
        <f>F272+E272</f>
        <v>350</v>
      </c>
    </row>
    <row r="273" spans="1:7">
      <c r="A273" s="829"/>
      <c r="B273" s="851" t="s">
        <v>449</v>
      </c>
      <c r="C273" s="852" t="s">
        <v>1810</v>
      </c>
      <c r="D273" s="25"/>
      <c r="E273" s="862">
        <v>25</v>
      </c>
      <c r="F273" s="1716">
        <v>0</v>
      </c>
      <c r="G273" s="862">
        <f>F273+E273</f>
        <v>25</v>
      </c>
    </row>
    <row r="274" spans="1:7" ht="14.1" customHeight="1">
      <c r="A274" s="829" t="s">
        <v>517</v>
      </c>
      <c r="B274" s="830">
        <v>44</v>
      </c>
      <c r="C274" s="852" t="s">
        <v>526</v>
      </c>
      <c r="D274" s="862"/>
      <c r="E274" s="858">
        <f>SUM(E269:E273)</f>
        <v>911</v>
      </c>
      <c r="F274" s="1718">
        <f>SUM(F269:F273)</f>
        <v>0</v>
      </c>
      <c r="G274" s="858">
        <f>SUM(G269:G273)</f>
        <v>911</v>
      </c>
    </row>
    <row r="275" spans="1:7" ht="14.1" customHeight="1">
      <c r="A275" s="829"/>
      <c r="B275" s="851"/>
      <c r="C275" s="852"/>
      <c r="D275" s="842"/>
      <c r="E275" s="860"/>
      <c r="F275" s="860"/>
      <c r="G275" s="860"/>
    </row>
    <row r="276" spans="1:7" ht="14.1" customHeight="1">
      <c r="A276" s="829"/>
      <c r="B276" s="830">
        <v>45</v>
      </c>
      <c r="C276" s="852" t="s">
        <v>537</v>
      </c>
      <c r="D276" s="842"/>
      <c r="E276" s="860"/>
      <c r="F276" s="860"/>
      <c r="G276" s="860"/>
    </row>
    <row r="277" spans="1:7" ht="14.1" customHeight="1">
      <c r="A277" s="829"/>
      <c r="B277" s="851" t="s">
        <v>450</v>
      </c>
      <c r="C277" s="852" t="s">
        <v>528</v>
      </c>
      <c r="D277" s="841"/>
      <c r="E277" s="25">
        <v>820</v>
      </c>
      <c r="F277" s="1716">
        <v>0</v>
      </c>
      <c r="G277" s="25">
        <f>F277+E277</f>
        <v>820</v>
      </c>
    </row>
    <row r="278" spans="1:7" ht="14.1" customHeight="1">
      <c r="A278" s="829"/>
      <c r="B278" s="851" t="s">
        <v>451</v>
      </c>
      <c r="C278" s="852" t="s">
        <v>530</v>
      </c>
      <c r="D278" s="841"/>
      <c r="E278" s="25">
        <v>25</v>
      </c>
      <c r="F278" s="1716">
        <v>0</v>
      </c>
      <c r="G278" s="25">
        <f>F278+E278</f>
        <v>25</v>
      </c>
    </row>
    <row r="279" spans="1:7" ht="14.1" customHeight="1">
      <c r="A279" s="829" t="s">
        <v>517</v>
      </c>
      <c r="B279" s="830">
        <v>45</v>
      </c>
      <c r="C279" s="852" t="s">
        <v>537</v>
      </c>
      <c r="D279" s="299"/>
      <c r="E279" s="260">
        <f>SUM(E277:E278)</f>
        <v>845</v>
      </c>
      <c r="F279" s="1771">
        <f>SUM(F277:F278)</f>
        <v>0</v>
      </c>
      <c r="G279" s="260">
        <f>SUM(G277:G278)</f>
        <v>845</v>
      </c>
    </row>
    <row r="280" spans="1:7" ht="14.1" customHeight="1">
      <c r="A280" s="829"/>
      <c r="B280" s="851"/>
      <c r="C280" s="852"/>
      <c r="D280" s="842"/>
      <c r="E280" s="860"/>
      <c r="F280" s="860"/>
      <c r="G280" s="860"/>
    </row>
    <row r="281" spans="1:7" ht="14.1" customHeight="1">
      <c r="A281" s="829"/>
      <c r="B281" s="867">
        <v>46</v>
      </c>
      <c r="C281" s="852" t="s">
        <v>542</v>
      </c>
      <c r="D281" s="842"/>
      <c r="E281" s="860"/>
      <c r="F281" s="860"/>
      <c r="G281" s="860"/>
    </row>
    <row r="282" spans="1:7" ht="14.1" customHeight="1">
      <c r="A282" s="829"/>
      <c r="B282" s="851" t="s">
        <v>452</v>
      </c>
      <c r="C282" s="852" t="s">
        <v>528</v>
      </c>
      <c r="D282" s="841"/>
      <c r="E282" s="25">
        <v>648</v>
      </c>
      <c r="F282" s="1716">
        <v>0</v>
      </c>
      <c r="G282" s="25">
        <f>F282+E282</f>
        <v>648</v>
      </c>
    </row>
    <row r="283" spans="1:7" ht="14.1" customHeight="1">
      <c r="A283" s="829"/>
      <c r="B283" s="851" t="s">
        <v>714</v>
      </c>
      <c r="C283" s="852" t="s">
        <v>532</v>
      </c>
      <c r="D283" s="841"/>
      <c r="E283" s="25">
        <v>40</v>
      </c>
      <c r="F283" s="1716">
        <v>0</v>
      </c>
      <c r="G283" s="25">
        <f>F283+E283</f>
        <v>40</v>
      </c>
    </row>
    <row r="284" spans="1:7" ht="14.1" customHeight="1">
      <c r="A284" s="829" t="s">
        <v>517</v>
      </c>
      <c r="B284" s="867">
        <v>46</v>
      </c>
      <c r="C284" s="852" t="s">
        <v>542</v>
      </c>
      <c r="D284" s="299"/>
      <c r="E284" s="260">
        <f>SUM(E282:E283)</f>
        <v>688</v>
      </c>
      <c r="F284" s="1771">
        <f>SUM(F282:F283)</f>
        <v>0</v>
      </c>
      <c r="G284" s="260">
        <f>SUM(G282:G283)</f>
        <v>688</v>
      </c>
    </row>
    <row r="285" spans="1:7" ht="14.1" customHeight="1">
      <c r="A285" s="829"/>
      <c r="B285" s="851"/>
      <c r="C285" s="852"/>
      <c r="D285" s="842"/>
      <c r="E285" s="860"/>
      <c r="F285" s="860"/>
      <c r="G285" s="860"/>
    </row>
    <row r="286" spans="1:7" ht="14.1" customHeight="1">
      <c r="A286" s="829"/>
      <c r="B286" s="867">
        <v>47</v>
      </c>
      <c r="C286" s="852" t="s">
        <v>546</v>
      </c>
      <c r="D286" s="842"/>
      <c r="E286" s="860"/>
      <c r="F286" s="860"/>
      <c r="G286" s="860"/>
    </row>
    <row r="287" spans="1:7" ht="14.1" customHeight="1">
      <c r="A287" s="855"/>
      <c r="B287" s="864" t="s">
        <v>715</v>
      </c>
      <c r="C287" s="865" t="s">
        <v>528</v>
      </c>
      <c r="D287" s="843"/>
      <c r="E287" s="34">
        <v>624</v>
      </c>
      <c r="F287" s="1719">
        <v>0</v>
      </c>
      <c r="G287" s="34">
        <f>F287+E287</f>
        <v>624</v>
      </c>
    </row>
    <row r="288" spans="1:7" ht="14.1" customHeight="1">
      <c r="A288" s="2097"/>
      <c r="B288" s="2103" t="s">
        <v>716</v>
      </c>
      <c r="C288" s="2104" t="s">
        <v>530</v>
      </c>
      <c r="D288" s="2095"/>
      <c r="E288" s="48">
        <v>25</v>
      </c>
      <c r="F288" s="1717">
        <v>0</v>
      </c>
      <c r="G288" s="48">
        <f>F288+E288</f>
        <v>25</v>
      </c>
    </row>
    <row r="289" spans="1:8" ht="14.1" customHeight="1">
      <c r="A289" s="829" t="s">
        <v>517</v>
      </c>
      <c r="B289" s="867">
        <v>47</v>
      </c>
      <c r="C289" s="852" t="s">
        <v>546</v>
      </c>
      <c r="D289" s="299"/>
      <c r="E289" s="260">
        <f>SUM(E287:E288)</f>
        <v>649</v>
      </c>
      <c r="F289" s="1771">
        <f>SUM(F287:F288)</f>
        <v>0</v>
      </c>
      <c r="G289" s="260">
        <f>SUM(G287:G288)</f>
        <v>649</v>
      </c>
    </row>
    <row r="290" spans="1:8" ht="14.1" customHeight="1">
      <c r="A290" s="829"/>
      <c r="B290" s="851"/>
      <c r="C290" s="852"/>
      <c r="D290" s="842"/>
      <c r="E290" s="842"/>
      <c r="F290" s="860"/>
      <c r="G290" s="860"/>
    </row>
    <row r="291" spans="1:8" ht="14.1" customHeight="1">
      <c r="A291" s="829"/>
      <c r="B291" s="867">
        <v>48</v>
      </c>
      <c r="C291" s="852" t="s">
        <v>550</v>
      </c>
      <c r="D291" s="842"/>
      <c r="E291" s="842"/>
      <c r="F291" s="860"/>
      <c r="G291" s="860"/>
    </row>
    <row r="292" spans="1:8" ht="14.1" customHeight="1">
      <c r="A292" s="829"/>
      <c r="B292" s="851" t="s">
        <v>717</v>
      </c>
      <c r="C292" s="852" t="s">
        <v>528</v>
      </c>
      <c r="D292" s="841"/>
      <c r="E292" s="841">
        <v>1413</v>
      </c>
      <c r="F292" s="1716">
        <v>0</v>
      </c>
      <c r="G292" s="862">
        <f>F292+E292</f>
        <v>1413</v>
      </c>
    </row>
    <row r="293" spans="1:8" ht="14.1" customHeight="1">
      <c r="A293" s="829"/>
      <c r="B293" s="851" t="s">
        <v>718</v>
      </c>
      <c r="C293" s="852" t="s">
        <v>530</v>
      </c>
      <c r="D293" s="841"/>
      <c r="E293" s="841">
        <v>50</v>
      </c>
      <c r="F293" s="1716">
        <v>0</v>
      </c>
      <c r="G293" s="862">
        <f>F293+E293</f>
        <v>50</v>
      </c>
    </row>
    <row r="294" spans="1:8" ht="14.1" customHeight="1">
      <c r="A294" s="829" t="s">
        <v>517</v>
      </c>
      <c r="B294" s="867">
        <v>48</v>
      </c>
      <c r="C294" s="852" t="s">
        <v>550</v>
      </c>
      <c r="D294" s="862"/>
      <c r="E294" s="858">
        <f>SUM(E292:E293)</f>
        <v>1463</v>
      </c>
      <c r="F294" s="1718">
        <f>SUM(F292:F293)</f>
        <v>0</v>
      </c>
      <c r="G294" s="858">
        <f>SUM(G292:G293)</f>
        <v>1463</v>
      </c>
    </row>
    <row r="295" spans="1:8" ht="14.1" customHeight="1">
      <c r="A295" s="829" t="s">
        <v>517</v>
      </c>
      <c r="B295" s="830">
        <v>72</v>
      </c>
      <c r="C295" s="852" t="s">
        <v>981</v>
      </c>
      <c r="D295" s="862"/>
      <c r="E295" s="858">
        <f>E294+E289+E284+E279+E274</f>
        <v>4556</v>
      </c>
      <c r="F295" s="1718">
        <f>F294+F289+F284+F279+F274</f>
        <v>0</v>
      </c>
      <c r="G295" s="858">
        <f>G294+G289+G284+G279+G274</f>
        <v>4556</v>
      </c>
    </row>
    <row r="296" spans="1:8" ht="14.1" customHeight="1">
      <c r="A296" s="829" t="s">
        <v>517</v>
      </c>
      <c r="B296" s="861">
        <v>6.1120000000000001</v>
      </c>
      <c r="C296" s="831" t="s">
        <v>980</v>
      </c>
      <c r="D296" s="862"/>
      <c r="E296" s="858">
        <f>E295</f>
        <v>4556</v>
      </c>
      <c r="F296" s="1718">
        <f>F295</f>
        <v>0</v>
      </c>
      <c r="G296" s="858">
        <f>G295</f>
        <v>4556</v>
      </c>
      <c r="H296" s="820" t="s">
        <v>697</v>
      </c>
    </row>
    <row r="297" spans="1:8">
      <c r="A297" s="829" t="s">
        <v>517</v>
      </c>
      <c r="B297" s="847">
        <v>6</v>
      </c>
      <c r="C297" s="852" t="s">
        <v>1212</v>
      </c>
      <c r="D297" s="860"/>
      <c r="E297" s="863">
        <f>E296+E251+E241+E264</f>
        <v>17493</v>
      </c>
      <c r="F297" s="1718">
        <f>F296+F251+F241+F264</f>
        <v>0</v>
      </c>
      <c r="G297" s="863">
        <f>G296+G251+G241+G264</f>
        <v>17493</v>
      </c>
    </row>
    <row r="298" spans="1:8">
      <c r="A298" s="829" t="s">
        <v>517</v>
      </c>
      <c r="B298" s="845">
        <v>2210</v>
      </c>
      <c r="C298" s="846" t="s">
        <v>1579</v>
      </c>
      <c r="D298" s="860"/>
      <c r="E298" s="863">
        <f>E297+E180+E165+E121</f>
        <v>137837</v>
      </c>
      <c r="F298" s="863">
        <f>F297+F180+F165+F121</f>
        <v>25592</v>
      </c>
      <c r="G298" s="863">
        <f>G297+G180+G165+G121</f>
        <v>163429</v>
      </c>
    </row>
    <row r="299" spans="1:8">
      <c r="A299" s="829"/>
      <c r="B299" s="845"/>
      <c r="C299" s="846"/>
      <c r="D299" s="860"/>
      <c r="E299" s="860"/>
      <c r="F299" s="860"/>
      <c r="G299" s="860"/>
    </row>
    <row r="300" spans="1:8">
      <c r="A300" s="829" t="s">
        <v>523</v>
      </c>
      <c r="B300" s="845">
        <v>3454</v>
      </c>
      <c r="C300" s="831" t="s">
        <v>1036</v>
      </c>
      <c r="D300" s="842"/>
      <c r="E300" s="840"/>
      <c r="F300" s="840"/>
      <c r="G300" s="840"/>
    </row>
    <row r="301" spans="1:8">
      <c r="A301" s="829"/>
      <c r="B301" s="847">
        <v>2</v>
      </c>
      <c r="C301" s="852" t="s">
        <v>1037</v>
      </c>
      <c r="D301" s="842"/>
      <c r="E301" s="842"/>
      <c r="F301" s="842"/>
      <c r="G301" s="842"/>
    </row>
    <row r="302" spans="1:8">
      <c r="A302" s="829"/>
      <c r="B302" s="878">
        <v>2.1110000000000002</v>
      </c>
      <c r="C302" s="831" t="s">
        <v>1894</v>
      </c>
      <c r="D302" s="842"/>
      <c r="E302" s="842"/>
      <c r="F302" s="842"/>
      <c r="G302" s="842"/>
    </row>
    <row r="303" spans="1:8">
      <c r="A303" s="829"/>
      <c r="B303" s="830">
        <v>60</v>
      </c>
      <c r="C303" s="852" t="s">
        <v>1895</v>
      </c>
      <c r="D303" s="842"/>
      <c r="E303" s="842"/>
      <c r="F303" s="842"/>
      <c r="G303" s="842"/>
    </row>
    <row r="304" spans="1:8">
      <c r="A304" s="829"/>
      <c r="B304" s="851" t="s">
        <v>557</v>
      </c>
      <c r="C304" s="852" t="s">
        <v>528</v>
      </c>
      <c r="D304" s="841"/>
      <c r="E304" s="25">
        <v>1314</v>
      </c>
      <c r="F304" s="1840">
        <v>0</v>
      </c>
      <c r="G304" s="25">
        <f>F304+E304</f>
        <v>1314</v>
      </c>
    </row>
    <row r="305" spans="1:8">
      <c r="A305" s="829"/>
      <c r="B305" s="851" t="s">
        <v>559</v>
      </c>
      <c r="C305" s="852" t="s">
        <v>532</v>
      </c>
      <c r="D305" s="841"/>
      <c r="E305" s="25">
        <f>56+200</f>
        <v>256</v>
      </c>
      <c r="F305" s="1840">
        <v>0</v>
      </c>
      <c r="G305" s="25">
        <f>F305+E305</f>
        <v>256</v>
      </c>
    </row>
    <row r="306" spans="1:8" s="844" customFormat="1">
      <c r="A306" s="829"/>
      <c r="B306" s="851" t="s">
        <v>835</v>
      </c>
      <c r="C306" s="852" t="s">
        <v>536</v>
      </c>
      <c r="D306" s="841"/>
      <c r="E306" s="2094">
        <v>300</v>
      </c>
      <c r="F306" s="1840">
        <v>0</v>
      </c>
      <c r="G306" s="25">
        <f>F306+E306</f>
        <v>300</v>
      </c>
    </row>
    <row r="307" spans="1:8" s="844" customFormat="1">
      <c r="A307" s="829" t="s">
        <v>517</v>
      </c>
      <c r="B307" s="878">
        <v>2.1110000000000002</v>
      </c>
      <c r="C307" s="831" t="s">
        <v>1894</v>
      </c>
      <c r="D307" s="299"/>
      <c r="E307" s="260">
        <f>SUM(E304:E306)</f>
        <v>1870</v>
      </c>
      <c r="F307" s="1771">
        <f>SUM(F304:F306)</f>
        <v>0</v>
      </c>
      <c r="G307" s="260">
        <f>SUM(G304:G306)</f>
        <v>1870</v>
      </c>
    </row>
    <row r="308" spans="1:8" s="844" customFormat="1">
      <c r="A308" s="829" t="s">
        <v>517</v>
      </c>
      <c r="B308" s="847">
        <v>2</v>
      </c>
      <c r="C308" s="852" t="s">
        <v>1037</v>
      </c>
      <c r="D308" s="299"/>
      <c r="E308" s="260">
        <f t="shared" ref="E308:G309" si="1">E307</f>
        <v>1870</v>
      </c>
      <c r="F308" s="1771">
        <f t="shared" si="1"/>
        <v>0</v>
      </c>
      <c r="G308" s="260">
        <f t="shared" si="1"/>
        <v>1870</v>
      </c>
      <c r="H308" s="844" t="s">
        <v>697</v>
      </c>
    </row>
    <row r="309" spans="1:8" s="844" customFormat="1">
      <c r="A309" s="829" t="s">
        <v>517</v>
      </c>
      <c r="B309" s="845">
        <v>3454</v>
      </c>
      <c r="C309" s="831" t="s">
        <v>1036</v>
      </c>
      <c r="D309" s="25"/>
      <c r="E309" s="48">
        <f t="shared" si="1"/>
        <v>1870</v>
      </c>
      <c r="F309" s="1717">
        <f t="shared" si="1"/>
        <v>0</v>
      </c>
      <c r="G309" s="48">
        <f t="shared" si="1"/>
        <v>1870</v>
      </c>
    </row>
    <row r="310" spans="1:8" s="844" customFormat="1">
      <c r="A310" s="879" t="s">
        <v>517</v>
      </c>
      <c r="B310" s="880"/>
      <c r="C310" s="881" t="s">
        <v>522</v>
      </c>
      <c r="D310" s="863"/>
      <c r="E310" s="863">
        <f>E309+E298</f>
        <v>139707</v>
      </c>
      <c r="F310" s="863">
        <f>F309+F298</f>
        <v>25592</v>
      </c>
      <c r="G310" s="863">
        <f>G309+G298</f>
        <v>165299</v>
      </c>
    </row>
    <row r="311" spans="1:8" s="844" customFormat="1">
      <c r="A311" s="829"/>
      <c r="B311" s="830"/>
      <c r="C311" s="831"/>
      <c r="D311" s="860"/>
      <c r="E311" s="860"/>
      <c r="F311" s="860"/>
      <c r="G311" s="860"/>
    </row>
    <row r="312" spans="1:8" s="844" customFormat="1">
      <c r="A312" s="829"/>
      <c r="B312" s="830"/>
      <c r="C312" s="831"/>
      <c r="D312" s="860"/>
      <c r="E312" s="860"/>
      <c r="F312" s="860"/>
      <c r="G312" s="860"/>
    </row>
    <row r="313" spans="1:8" s="844" customFormat="1">
      <c r="A313" s="829"/>
      <c r="B313" s="830"/>
      <c r="C313" s="882" t="s">
        <v>1392</v>
      </c>
      <c r="D313" s="842"/>
      <c r="E313" s="842"/>
      <c r="F313" s="842"/>
      <c r="G313" s="842"/>
    </row>
    <row r="314" spans="1:8" s="844" customFormat="1" ht="25.5">
      <c r="A314" s="829" t="s">
        <v>523</v>
      </c>
      <c r="B314" s="833">
        <v>4210</v>
      </c>
      <c r="C314" s="834" t="s">
        <v>1896</v>
      </c>
      <c r="D314" s="1880"/>
      <c r="E314" s="883"/>
      <c r="F314" s="883"/>
      <c r="G314" s="883"/>
    </row>
    <row r="315" spans="1:8" s="844" customFormat="1">
      <c r="A315" s="835"/>
      <c r="B315" s="884">
        <v>1</v>
      </c>
      <c r="C315" s="837" t="s">
        <v>1897</v>
      </c>
      <c r="D315" s="1880"/>
      <c r="E315" s="1880"/>
      <c r="F315" s="1880"/>
      <c r="G315" s="1880"/>
    </row>
    <row r="316" spans="1:8" s="844" customFormat="1">
      <c r="A316" s="835"/>
      <c r="B316" s="878">
        <v>1.1100000000000001</v>
      </c>
      <c r="C316" s="834" t="s">
        <v>1898</v>
      </c>
      <c r="D316" s="1880"/>
      <c r="E316" s="1880"/>
      <c r="F316" s="1880"/>
      <c r="G316" s="1880"/>
    </row>
    <row r="317" spans="1:8" s="844" customFormat="1">
      <c r="A317" s="835"/>
      <c r="B317" s="836">
        <v>60</v>
      </c>
      <c r="C317" s="837" t="s">
        <v>1768</v>
      </c>
      <c r="D317" s="1880"/>
      <c r="E317" s="1880"/>
      <c r="F317" s="1880"/>
      <c r="G317" s="1880"/>
    </row>
    <row r="318" spans="1:8" s="844" customFormat="1">
      <c r="A318" s="835"/>
      <c r="B318" s="885" t="s">
        <v>1729</v>
      </c>
      <c r="C318" s="837" t="s">
        <v>1899</v>
      </c>
      <c r="D318" s="25"/>
      <c r="E318" s="25">
        <v>3000</v>
      </c>
      <c r="F318" s="1716">
        <v>0</v>
      </c>
      <c r="G318" s="25">
        <f>F318+E318</f>
        <v>3000</v>
      </c>
      <c r="H318" s="844" t="s">
        <v>1198</v>
      </c>
    </row>
    <row r="319" spans="1:8" s="844" customFormat="1" ht="25.5">
      <c r="A319" s="835"/>
      <c r="B319" s="885" t="s">
        <v>1900</v>
      </c>
      <c r="C319" s="837" t="s">
        <v>1901</v>
      </c>
      <c r="D319" s="30"/>
      <c r="E319" s="25">
        <v>367200</v>
      </c>
      <c r="F319" s="1716">
        <v>0</v>
      </c>
      <c r="G319" s="25">
        <f>F319+E319</f>
        <v>367200</v>
      </c>
      <c r="H319" s="844" t="s">
        <v>805</v>
      </c>
    </row>
    <row r="320" spans="1:8" s="844" customFormat="1">
      <c r="A320" s="835" t="s">
        <v>517</v>
      </c>
      <c r="B320" s="836">
        <v>60</v>
      </c>
      <c r="C320" s="837" t="s">
        <v>1768</v>
      </c>
      <c r="D320" s="25"/>
      <c r="E320" s="32">
        <f>SUM(E318:E319)</f>
        <v>370200</v>
      </c>
      <c r="F320" s="1718">
        <f>SUM(F318:F319)</f>
        <v>0</v>
      </c>
      <c r="G320" s="32">
        <f>SUM(G318:G319)</f>
        <v>370200</v>
      </c>
    </row>
    <row r="321" spans="1:8" s="844" customFormat="1">
      <c r="A321" s="2107" t="s">
        <v>517</v>
      </c>
      <c r="B321" s="2108">
        <v>1.1100000000000001</v>
      </c>
      <c r="C321" s="2109" t="s">
        <v>1898</v>
      </c>
      <c r="D321" s="34"/>
      <c r="E321" s="32">
        <f t="shared" ref="E321:G322" si="2">E320</f>
        <v>370200</v>
      </c>
      <c r="F321" s="1718">
        <f t="shared" si="2"/>
        <v>0</v>
      </c>
      <c r="G321" s="32">
        <f t="shared" si="2"/>
        <v>370200</v>
      </c>
    </row>
    <row r="322" spans="1:8" s="844" customFormat="1">
      <c r="A322" s="2110" t="s">
        <v>517</v>
      </c>
      <c r="B322" s="2111">
        <v>1</v>
      </c>
      <c r="C322" s="2112" t="s">
        <v>1897</v>
      </c>
      <c r="D322" s="48"/>
      <c r="E322" s="32">
        <f t="shared" si="2"/>
        <v>370200</v>
      </c>
      <c r="F322" s="1718">
        <f t="shared" si="2"/>
        <v>0</v>
      </c>
      <c r="G322" s="32">
        <f t="shared" si="2"/>
        <v>370200</v>
      </c>
    </row>
    <row r="323" spans="1:8" s="844" customFormat="1">
      <c r="A323" s="835"/>
      <c r="B323" s="884">
        <v>2</v>
      </c>
      <c r="C323" s="837" t="s">
        <v>1903</v>
      </c>
      <c r="D323" s="886"/>
      <c r="E323" s="886"/>
      <c r="F323" s="886"/>
      <c r="G323" s="886"/>
    </row>
    <row r="324" spans="1:8" s="844" customFormat="1">
      <c r="A324" s="835"/>
      <c r="B324" s="878">
        <v>2.1030000000000002</v>
      </c>
      <c r="C324" s="834" t="s">
        <v>876</v>
      </c>
      <c r="D324" s="886"/>
      <c r="E324" s="886"/>
      <c r="F324" s="886"/>
      <c r="G324" s="886"/>
    </row>
    <row r="325" spans="1:8" s="844" customFormat="1">
      <c r="A325" s="835"/>
      <c r="B325" s="836">
        <v>60</v>
      </c>
      <c r="C325" s="837" t="s">
        <v>1768</v>
      </c>
      <c r="D325" s="886"/>
      <c r="E325" s="886"/>
      <c r="F325" s="886"/>
      <c r="G325" s="886"/>
    </row>
    <row r="326" spans="1:8" s="844" customFormat="1">
      <c r="A326" s="835"/>
      <c r="B326" s="1879" t="s">
        <v>1192</v>
      </c>
      <c r="C326" s="837" t="s">
        <v>1193</v>
      </c>
      <c r="D326" s="886"/>
      <c r="E326" s="886">
        <v>5000</v>
      </c>
      <c r="F326" s="1716">
        <v>0</v>
      </c>
      <c r="G326" s="886">
        <f>F326+E326</f>
        <v>5000</v>
      </c>
      <c r="H326" s="844" t="s">
        <v>806</v>
      </c>
    </row>
    <row r="327" spans="1:8">
      <c r="A327" s="835" t="s">
        <v>517</v>
      </c>
      <c r="B327" s="836">
        <v>60</v>
      </c>
      <c r="C327" s="837" t="s">
        <v>1768</v>
      </c>
      <c r="D327" s="25"/>
      <c r="E327" s="32">
        <f>SUM(E326:E326)</f>
        <v>5000</v>
      </c>
      <c r="F327" s="1718">
        <f>SUM(F326:F326)</f>
        <v>0</v>
      </c>
      <c r="G327" s="32">
        <f>SUM(G326:G326)</f>
        <v>5000</v>
      </c>
    </row>
    <row r="328" spans="1:8">
      <c r="A328" s="835" t="s">
        <v>517</v>
      </c>
      <c r="B328" s="878">
        <v>2.1030000000000002</v>
      </c>
      <c r="C328" s="834" t="s">
        <v>876</v>
      </c>
      <c r="D328" s="25"/>
      <c r="E328" s="32">
        <f>E327</f>
        <v>5000</v>
      </c>
      <c r="F328" s="1718">
        <f>F327</f>
        <v>0</v>
      </c>
      <c r="G328" s="32">
        <f>G327</f>
        <v>5000</v>
      </c>
    </row>
    <row r="329" spans="1:8" ht="15.75" customHeight="1">
      <c r="A329" s="835"/>
      <c r="B329" s="878"/>
      <c r="C329" s="834"/>
      <c r="D329" s="886"/>
      <c r="E329" s="886"/>
      <c r="F329" s="886"/>
      <c r="G329" s="886"/>
    </row>
    <row r="330" spans="1:8">
      <c r="A330" s="835"/>
      <c r="B330" s="878">
        <v>2.1040000000000001</v>
      </c>
      <c r="C330" s="834" t="s">
        <v>124</v>
      </c>
      <c r="D330" s="886"/>
      <c r="E330" s="886"/>
      <c r="F330" s="886"/>
      <c r="G330" s="886"/>
    </row>
    <row r="331" spans="1:8">
      <c r="A331" s="835"/>
      <c r="B331" s="836">
        <v>60</v>
      </c>
      <c r="C331" s="837" t="s">
        <v>1768</v>
      </c>
      <c r="D331" s="886"/>
      <c r="E331" s="886"/>
      <c r="F331" s="886"/>
      <c r="G331" s="886"/>
    </row>
    <row r="332" spans="1:8" ht="25.5">
      <c r="A332" s="835"/>
      <c r="B332" s="885" t="s">
        <v>1185</v>
      </c>
      <c r="C332" s="837" t="s">
        <v>1187</v>
      </c>
      <c r="D332" s="30"/>
      <c r="E332" s="25">
        <v>1500</v>
      </c>
      <c r="F332" s="1716">
        <v>0</v>
      </c>
      <c r="G332" s="25">
        <f>F332+E332</f>
        <v>1500</v>
      </c>
    </row>
    <row r="333" spans="1:8" ht="25.5">
      <c r="A333" s="835"/>
      <c r="B333" s="885" t="s">
        <v>1184</v>
      </c>
      <c r="C333" s="837" t="s">
        <v>1188</v>
      </c>
      <c r="D333" s="30"/>
      <c r="E333" s="25">
        <v>800</v>
      </c>
      <c r="F333" s="1716">
        <v>0</v>
      </c>
      <c r="G333" s="25">
        <f>F333+E333</f>
        <v>800</v>
      </c>
    </row>
    <row r="334" spans="1:8" ht="25.5">
      <c r="A334" s="835"/>
      <c r="B334" s="885" t="s">
        <v>1186</v>
      </c>
      <c r="C334" s="837" t="s">
        <v>1189</v>
      </c>
      <c r="D334" s="30"/>
      <c r="E334" s="25">
        <v>700</v>
      </c>
      <c r="F334" s="1716">
        <v>0</v>
      </c>
      <c r="G334" s="25">
        <f>F334+E334</f>
        <v>700</v>
      </c>
    </row>
    <row r="335" spans="1:8">
      <c r="A335" s="835" t="s">
        <v>517</v>
      </c>
      <c r="B335" s="836">
        <v>60</v>
      </c>
      <c r="C335" s="837" t="s">
        <v>1768</v>
      </c>
      <c r="D335" s="25"/>
      <c r="E335" s="32">
        <f>SUM(E332:E334)</f>
        <v>3000</v>
      </c>
      <c r="F335" s="1718">
        <f>SUM(F332:F334)</f>
        <v>0</v>
      </c>
      <c r="G335" s="32">
        <f>SUM(G332:G334)</f>
        <v>3000</v>
      </c>
      <c r="H335" s="820" t="s">
        <v>807</v>
      </c>
    </row>
    <row r="336" spans="1:8">
      <c r="A336" s="835" t="s">
        <v>517</v>
      </c>
      <c r="B336" s="878">
        <v>2.1040000000000001</v>
      </c>
      <c r="C336" s="834" t="s">
        <v>124</v>
      </c>
      <c r="D336" s="25"/>
      <c r="E336" s="32">
        <f>E335</f>
        <v>3000</v>
      </c>
      <c r="F336" s="1718">
        <f>F335</f>
        <v>0</v>
      </c>
      <c r="G336" s="32">
        <f>G335</f>
        <v>3000</v>
      </c>
    </row>
    <row r="337" spans="1:7">
      <c r="A337" s="835" t="s">
        <v>517</v>
      </c>
      <c r="B337" s="884">
        <v>2</v>
      </c>
      <c r="C337" s="837" t="s">
        <v>1903</v>
      </c>
      <c r="D337" s="25"/>
      <c r="E337" s="32">
        <f>E336+E328</f>
        <v>8000</v>
      </c>
      <c r="F337" s="1718">
        <f>F336+F328</f>
        <v>0</v>
      </c>
      <c r="G337" s="32">
        <f>G336+G328</f>
        <v>8000</v>
      </c>
    </row>
    <row r="338" spans="1:7" ht="25.5">
      <c r="A338" s="835" t="s">
        <v>517</v>
      </c>
      <c r="B338" s="833">
        <v>4210</v>
      </c>
      <c r="C338" s="834" t="s">
        <v>126</v>
      </c>
      <c r="D338" s="34"/>
      <c r="E338" s="32">
        <f>E337+E322</f>
        <v>378200</v>
      </c>
      <c r="F338" s="1718">
        <f>F337+F322</f>
        <v>0</v>
      </c>
      <c r="G338" s="32">
        <f>G337+G322</f>
        <v>378200</v>
      </c>
    </row>
    <row r="339" spans="1:7">
      <c r="A339" s="879" t="s">
        <v>517</v>
      </c>
      <c r="B339" s="888"/>
      <c r="C339" s="889" t="s">
        <v>1392</v>
      </c>
      <c r="D339" s="260"/>
      <c r="E339" s="260">
        <f>E338</f>
        <v>378200</v>
      </c>
      <c r="F339" s="1771">
        <f>F338</f>
        <v>0</v>
      </c>
      <c r="G339" s="260">
        <f>G338</f>
        <v>378200</v>
      </c>
    </row>
    <row r="340" spans="1:7">
      <c r="A340" s="879" t="s">
        <v>517</v>
      </c>
      <c r="B340" s="888"/>
      <c r="C340" s="889" t="s">
        <v>518</v>
      </c>
      <c r="D340" s="877"/>
      <c r="E340" s="2100">
        <f>E339+E310</f>
        <v>517907</v>
      </c>
      <c r="F340" s="2100">
        <f>F339+F310</f>
        <v>25592</v>
      </c>
      <c r="G340" s="2100">
        <f>G339+G310</f>
        <v>543499</v>
      </c>
    </row>
    <row r="341" spans="1:7">
      <c r="A341" s="829"/>
      <c r="B341" s="927" t="s">
        <v>1925</v>
      </c>
      <c r="C341" s="890"/>
      <c r="D341" s="842"/>
      <c r="E341" s="842"/>
      <c r="F341" s="842"/>
      <c r="G341" s="842"/>
    </row>
    <row r="342" spans="1:7">
      <c r="A342" s="829"/>
      <c r="B342" s="2463"/>
      <c r="C342" s="2463"/>
      <c r="D342" s="2463"/>
      <c r="E342" s="2463"/>
      <c r="F342" s="2463"/>
      <c r="G342" s="2463"/>
    </row>
    <row r="343" spans="1:7" ht="81.75" customHeight="1">
      <c r="A343" s="829"/>
      <c r="B343" s="2464" t="s">
        <v>1440</v>
      </c>
      <c r="C343" s="2464"/>
      <c r="D343" s="2464"/>
      <c r="E343" s="2464"/>
      <c r="F343" s="2464"/>
      <c r="G343" s="2464"/>
    </row>
    <row r="344" spans="1:7">
      <c r="A344" s="829"/>
      <c r="B344" s="845"/>
      <c r="C344" s="846"/>
      <c r="D344" s="842"/>
      <c r="E344" s="842"/>
      <c r="F344" s="842"/>
      <c r="G344" s="842"/>
    </row>
    <row r="345" spans="1:7">
      <c r="A345" s="829"/>
      <c r="B345" s="891"/>
      <c r="C345" s="846"/>
      <c r="D345" s="842"/>
      <c r="E345" s="842"/>
      <c r="F345" s="296"/>
      <c r="G345" s="296"/>
    </row>
    <row r="346" spans="1:7">
      <c r="A346" s="829"/>
      <c r="B346" s="891"/>
      <c r="C346" s="846"/>
      <c r="D346" s="842"/>
      <c r="E346" s="842"/>
      <c r="F346" s="842"/>
      <c r="G346" s="842"/>
    </row>
    <row r="347" spans="1:7">
      <c r="A347" s="829"/>
      <c r="B347" s="847"/>
      <c r="C347" s="852"/>
      <c r="D347" s="842"/>
      <c r="E347" s="842"/>
      <c r="F347" s="842"/>
      <c r="G347" s="842"/>
    </row>
    <row r="348" spans="1:7">
      <c r="A348" s="829"/>
      <c r="B348" s="891"/>
      <c r="C348" s="846"/>
      <c r="D348" s="296"/>
      <c r="E348" s="296"/>
      <c r="F348" s="296"/>
      <c r="G348" s="296"/>
    </row>
    <row r="349" spans="1:7">
      <c r="A349" s="829"/>
      <c r="B349" s="891"/>
      <c r="C349" s="850"/>
      <c r="D349" s="842"/>
      <c r="E349" s="842"/>
      <c r="F349" s="842"/>
      <c r="G349" s="842"/>
    </row>
    <row r="350" spans="1:7">
      <c r="A350" s="829"/>
      <c r="B350" s="845"/>
      <c r="C350" s="831"/>
      <c r="D350" s="842"/>
      <c r="E350" s="842"/>
      <c r="F350" s="842"/>
      <c r="G350" s="842"/>
    </row>
    <row r="351" spans="1:7">
      <c r="A351" s="829"/>
      <c r="B351" s="891"/>
      <c r="C351" s="846"/>
      <c r="D351" s="842"/>
      <c r="E351" s="296"/>
      <c r="F351" s="296"/>
      <c r="G351" s="296"/>
    </row>
    <row r="352" spans="1:7" ht="7.5" customHeight="1">
      <c r="A352" s="855"/>
      <c r="B352" s="892"/>
      <c r="C352" s="893"/>
      <c r="D352" s="877"/>
      <c r="E352" s="877"/>
      <c r="F352" s="877"/>
      <c r="G352" s="877"/>
    </row>
    <row r="353" spans="1:8">
      <c r="A353" s="829"/>
      <c r="B353" s="845"/>
      <c r="C353" s="831"/>
      <c r="D353" s="842"/>
      <c r="E353" s="842"/>
      <c r="F353" s="842"/>
      <c r="G353" s="842"/>
    </row>
    <row r="354" spans="1:8">
      <c r="A354" s="829"/>
      <c r="B354" s="891"/>
      <c r="C354" s="846"/>
      <c r="D354" s="296"/>
      <c r="E354" s="296"/>
      <c r="F354" s="296"/>
      <c r="G354" s="296"/>
    </row>
    <row r="355" spans="1:8">
      <c r="A355" s="855"/>
      <c r="B355" s="894"/>
      <c r="C355" s="895"/>
      <c r="D355" s="877"/>
      <c r="E355" s="877"/>
      <c r="F355" s="877"/>
      <c r="G355" s="877"/>
    </row>
    <row r="356" spans="1:8" ht="13.5" thickBot="1">
      <c r="D356" s="54"/>
      <c r="E356" s="54"/>
      <c r="F356" s="899"/>
      <c r="G356" s="54"/>
    </row>
    <row r="357" spans="1:8" ht="13.5" thickTop="1">
      <c r="B357" s="1826"/>
      <c r="C357" s="1825"/>
      <c r="D357" s="1827"/>
      <c r="E357" s="1825"/>
      <c r="F357" s="1827"/>
      <c r="G357" s="1828"/>
      <c r="H357" s="1813"/>
    </row>
    <row r="358" spans="1:8">
      <c r="C358" s="900"/>
      <c r="D358" s="901"/>
      <c r="E358" s="901"/>
      <c r="F358" s="901"/>
      <c r="G358" s="832"/>
    </row>
    <row r="359" spans="1:8">
      <c r="B359" s="684"/>
      <c r="C359" s="684"/>
      <c r="D359" s="684"/>
      <c r="E359" s="1723"/>
      <c r="F359" s="684"/>
      <c r="G359" s="684"/>
    </row>
    <row r="360" spans="1:8">
      <c r="C360" s="900"/>
      <c r="D360" s="901"/>
      <c r="E360" s="901"/>
      <c r="F360" s="901"/>
      <c r="G360" s="832"/>
    </row>
    <row r="361" spans="1:8">
      <c r="C361" s="900"/>
      <c r="D361" s="902"/>
      <c r="F361" s="903"/>
      <c r="G361" s="874"/>
    </row>
    <row r="362" spans="1:8">
      <c r="C362" s="900"/>
      <c r="F362" s="874"/>
      <c r="G362" s="874"/>
    </row>
    <row r="363" spans="1:8">
      <c r="C363" s="900"/>
      <c r="F363" s="874"/>
      <c r="G363" s="874"/>
    </row>
    <row r="364" spans="1:8">
      <c r="C364" s="900"/>
      <c r="F364" s="874"/>
      <c r="G364" s="874"/>
    </row>
    <row r="365" spans="1:8">
      <c r="C365" s="900"/>
      <c r="F365" s="874"/>
      <c r="G365" s="874"/>
    </row>
    <row r="366" spans="1:8">
      <c r="C366" s="900"/>
      <c r="F366" s="874"/>
      <c r="G366" s="874"/>
    </row>
    <row r="367" spans="1:8">
      <c r="C367" s="900"/>
      <c r="F367" s="874"/>
      <c r="G367" s="874"/>
    </row>
    <row r="368" spans="1:8">
      <c r="F368" s="1723"/>
    </row>
  </sheetData>
  <autoFilter ref="A15:K341">
    <filterColumn colId="1" showButton="0"/>
    <filterColumn colId="2" showButton="0"/>
  </autoFilter>
  <customSheetViews>
    <customSheetView guid="{44B5F5DE-C96C-4269-969A-574D4EEEEEF5}" showPageBreaks="1" view="pageBreakPreview" showRuler="0" topLeftCell="A662">
      <selection activeCell="A655" sqref="A655:IV655"/>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662">
      <selection activeCell="B702" sqref="B702:G702"/>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662">
      <selection activeCell="A655" sqref="A655:IV655"/>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showAutoFilter="1" view="pageBreakPreview" showRuler="0" topLeftCell="A330">
      <selection activeCell="B343" sqref="B343:G343"/>
      <pageMargins left="0.74803149606299202" right="0.74803149606299202" top="0.74803149606299202" bottom="4.13" header="0.35" footer="3"/>
      <printOptions horizontalCentered="1"/>
      <pageSetup paperSize="9" firstPageNumber="52" fitToHeight="0" orientation="portrait" blackAndWhite="1" useFirstPageNumber="1" r:id="rId4"/>
      <headerFooter alignWithMargins="0">
        <oddHeader xml:space="preserve">&amp;C   </oddHeader>
        <oddFooter>&amp;C&amp;"Times New Roman,Bold"&amp;P</oddFooter>
      </headerFooter>
      <autoFilter ref="B1:L1"/>
    </customSheetView>
  </customSheetViews>
  <mergeCells count="8">
    <mergeCell ref="B342:G342"/>
    <mergeCell ref="B343:G343"/>
    <mergeCell ref="B15:D15"/>
    <mergeCell ref="A1:G1"/>
    <mergeCell ref="A2:G2"/>
    <mergeCell ref="A5:G5"/>
    <mergeCell ref="B6:G6"/>
    <mergeCell ref="B14:G14"/>
  </mergeCells>
  <phoneticPr fontId="15" type="noConversion"/>
  <printOptions horizontalCentered="1"/>
  <pageMargins left="0.74803149606299202" right="0.74803149606299202" top="0.74803149606299202" bottom="4.13" header="0.35" footer="3"/>
  <pageSetup paperSize="9" firstPageNumber="52" fitToHeight="0" orientation="portrait" blackAndWhite="1" useFirstPageNumber="1" r:id="rId5"/>
  <headerFooter alignWithMargins="0">
    <oddHeader xml:space="preserve">&amp;C   </oddHeader>
    <oddFooter>&amp;C&amp;"Times New Roman,Bold"&amp;P</oddFooter>
  </headerFooter>
  <legacyDrawing r:id="rId6"/>
</worksheet>
</file>

<file path=xl/worksheets/sheet18.xml><?xml version="1.0" encoding="utf-8"?>
<worksheet xmlns="http://schemas.openxmlformats.org/spreadsheetml/2006/main" xmlns:r="http://schemas.openxmlformats.org/officeDocument/2006/relationships">
  <sheetPr syncVertical="1" syncRef="A1" transitionEvaluation="1" codeName="Sheet12"/>
  <dimension ref="A1:G38"/>
  <sheetViews>
    <sheetView view="pageBreakPreview" zoomScaleNormal="175" zoomScaleSheetLayoutView="100" workbookViewId="0">
      <selection activeCell="A36" sqref="A36:J39"/>
    </sheetView>
  </sheetViews>
  <sheetFormatPr defaultColWidth="11" defaultRowHeight="12.75"/>
  <cols>
    <col min="1" max="1" width="6.42578125" style="906" customWidth="1"/>
    <col min="2" max="2" width="8.140625" style="498" customWidth="1"/>
    <col min="3" max="3" width="34.5703125" style="201" customWidth="1"/>
    <col min="4" max="4" width="7.140625" style="201" customWidth="1"/>
    <col min="5" max="5" width="8.140625" style="201" customWidth="1"/>
    <col min="6" max="6" width="10.42578125" style="201" customWidth="1"/>
    <col min="7" max="7" width="8.5703125" style="201" customWidth="1"/>
    <col min="8" max="8" width="3.42578125" style="201" customWidth="1"/>
    <col min="9" max="16384" width="11" style="201"/>
  </cols>
  <sheetData>
    <row r="1" spans="1:7" ht="14.1" customHeight="1">
      <c r="A1" s="2467" t="s">
        <v>127</v>
      </c>
      <c r="B1" s="2467"/>
      <c r="C1" s="2467"/>
      <c r="D1" s="2467"/>
      <c r="E1" s="2467"/>
      <c r="F1" s="2467"/>
      <c r="G1" s="2467"/>
    </row>
    <row r="2" spans="1:7" ht="14.1" customHeight="1">
      <c r="A2" s="2467" t="s">
        <v>128</v>
      </c>
      <c r="B2" s="2467"/>
      <c r="C2" s="2467"/>
      <c r="D2" s="2467"/>
      <c r="E2" s="2467"/>
      <c r="F2" s="2467"/>
      <c r="G2" s="2467"/>
    </row>
    <row r="3" spans="1:7" ht="14.1" customHeight="1">
      <c r="A3" s="2427" t="s">
        <v>1286</v>
      </c>
      <c r="B3" s="2427"/>
      <c r="C3" s="2427"/>
      <c r="D3" s="2427"/>
      <c r="E3" s="2427"/>
      <c r="F3" s="2427"/>
      <c r="G3" s="2427"/>
    </row>
    <row r="4" spans="1:7" ht="14.1" customHeight="1">
      <c r="A4" s="1401"/>
      <c r="B4" s="2428"/>
      <c r="C4" s="2428"/>
      <c r="D4" s="2428"/>
      <c r="E4" s="2428"/>
      <c r="F4" s="2428"/>
      <c r="G4" s="2428"/>
    </row>
    <row r="5" spans="1:7" ht="14.1" customHeight="1">
      <c r="A5" s="1401"/>
      <c r="B5" s="927"/>
      <c r="C5" s="927"/>
      <c r="D5" s="1844"/>
      <c r="E5" s="1845" t="s">
        <v>1217</v>
      </c>
      <c r="F5" s="1845" t="s">
        <v>1218</v>
      </c>
      <c r="G5" s="1845" t="s">
        <v>1043</v>
      </c>
    </row>
    <row r="6" spans="1:7" ht="14.1" customHeight="1">
      <c r="A6" s="1401"/>
      <c r="B6" s="1847" t="s">
        <v>1219</v>
      </c>
      <c r="C6" s="927" t="s">
        <v>1220</v>
      </c>
      <c r="D6" s="1848" t="s">
        <v>518</v>
      </c>
      <c r="E6" s="935">
        <v>310616</v>
      </c>
      <c r="F6" s="1840">
        <v>0</v>
      </c>
      <c r="G6" s="935">
        <f>SUM(E6:F6)</f>
        <v>310616</v>
      </c>
    </row>
    <row r="7" spans="1:7" ht="14.1" customHeight="1">
      <c r="A7" s="1401"/>
      <c r="B7" s="1847" t="s">
        <v>1221</v>
      </c>
      <c r="C7" s="1850" t="s">
        <v>1222</v>
      </c>
      <c r="D7" s="1851"/>
      <c r="E7" s="936"/>
      <c r="F7" s="1982"/>
      <c r="G7" s="936"/>
    </row>
    <row r="8" spans="1:7" ht="14.1" customHeight="1">
      <c r="A8" s="1401"/>
      <c r="B8" s="1847"/>
      <c r="C8" s="1850" t="s">
        <v>985</v>
      </c>
      <c r="D8" s="1851" t="s">
        <v>518</v>
      </c>
      <c r="E8" s="936">
        <f>G27</f>
        <v>1390</v>
      </c>
      <c r="F8" s="2113">
        <v>0</v>
      </c>
      <c r="G8" s="936">
        <f>SUM(E8:F8)</f>
        <v>1390</v>
      </c>
    </row>
    <row r="9" spans="1:7" ht="14.1" customHeight="1">
      <c r="A9" s="1401"/>
      <c r="B9" s="1854" t="s">
        <v>517</v>
      </c>
      <c r="C9" s="927" t="s">
        <v>619</v>
      </c>
      <c r="D9" s="1855" t="s">
        <v>518</v>
      </c>
      <c r="E9" s="1856">
        <f>SUM(E6:E8)</f>
        <v>312006</v>
      </c>
      <c r="F9" s="1771">
        <f>SUM(F6:F8)</f>
        <v>0</v>
      </c>
      <c r="G9" s="1856">
        <f>SUM(E9:F9)</f>
        <v>312006</v>
      </c>
    </row>
    <row r="10" spans="1:7" ht="14.1" customHeight="1">
      <c r="A10" s="1401"/>
      <c r="B10" s="1847"/>
      <c r="C10" s="927"/>
      <c r="D10" s="934"/>
      <c r="E10" s="934"/>
      <c r="F10" s="1848"/>
      <c r="G10" s="934"/>
    </row>
    <row r="11" spans="1:7" ht="14.1" customHeight="1">
      <c r="A11" s="1401"/>
      <c r="B11" s="1847" t="s">
        <v>620</v>
      </c>
      <c r="C11" s="927" t="s">
        <v>621</v>
      </c>
      <c r="D11" s="927"/>
      <c r="E11" s="927"/>
      <c r="F11" s="1859"/>
      <c r="G11" s="927"/>
    </row>
    <row r="12" spans="1:7" s="697" customFormat="1" ht="14.1" customHeight="1" thickBot="1">
      <c r="A12" s="1861"/>
      <c r="B12" s="2425" t="s">
        <v>622</v>
      </c>
      <c r="C12" s="2425"/>
      <c r="D12" s="2425"/>
      <c r="E12" s="2425"/>
      <c r="F12" s="2425"/>
      <c r="G12" s="2425"/>
    </row>
    <row r="13" spans="1:7" s="697" customFormat="1" ht="14.1" customHeight="1" thickTop="1" thickBot="1">
      <c r="A13" s="1861"/>
      <c r="B13" s="2433" t="s">
        <v>623</v>
      </c>
      <c r="C13" s="2433"/>
      <c r="D13" s="2433"/>
      <c r="E13" s="1782" t="s">
        <v>519</v>
      </c>
      <c r="F13" s="1782" t="s">
        <v>624</v>
      </c>
      <c r="G13" s="1865" t="s">
        <v>1043</v>
      </c>
    </row>
    <row r="14" spans="1:7" s="697" customFormat="1" ht="13.5" thickTop="1">
      <c r="A14" s="717"/>
      <c r="B14" s="694"/>
      <c r="C14" s="695"/>
      <c r="D14" s="696"/>
      <c r="E14" s="696"/>
      <c r="F14" s="696"/>
      <c r="G14" s="696"/>
    </row>
    <row r="15" spans="1:7">
      <c r="A15" s="904"/>
      <c r="B15" s="496"/>
      <c r="C15" s="905" t="s">
        <v>522</v>
      </c>
      <c r="D15" s="696"/>
      <c r="E15" s="696"/>
      <c r="F15" s="696"/>
      <c r="G15" s="696"/>
    </row>
    <row r="16" spans="1:7">
      <c r="A16" s="904" t="s">
        <v>523</v>
      </c>
      <c r="B16" s="907">
        <v>2070</v>
      </c>
      <c r="C16" s="909" t="s">
        <v>130</v>
      </c>
      <c r="D16" s="212"/>
      <c r="E16" s="212"/>
      <c r="F16" s="212"/>
      <c r="G16" s="212"/>
    </row>
    <row r="17" spans="1:7" ht="25.5">
      <c r="A17" s="904"/>
      <c r="B17" s="272">
        <v>0.115</v>
      </c>
      <c r="C17" s="909" t="s">
        <v>131</v>
      </c>
      <c r="D17" s="192"/>
      <c r="E17" s="192"/>
      <c r="F17" s="192"/>
      <c r="G17" s="192"/>
    </row>
    <row r="18" spans="1:7">
      <c r="A18" s="904"/>
      <c r="B18" s="496" t="s">
        <v>1924</v>
      </c>
      <c r="C18" s="911" t="s">
        <v>132</v>
      </c>
      <c r="D18" s="30"/>
      <c r="E18" s="223"/>
      <c r="F18" s="30"/>
      <c r="G18" s="223"/>
    </row>
    <row r="19" spans="1:7">
      <c r="A19" s="904"/>
      <c r="B19" s="496" t="s">
        <v>1829</v>
      </c>
      <c r="C19" s="911" t="s">
        <v>528</v>
      </c>
      <c r="D19" s="30"/>
      <c r="E19" s="1716">
        <v>0</v>
      </c>
      <c r="F19" s="25">
        <v>670</v>
      </c>
      <c r="G19" s="223">
        <f>F19</f>
        <v>670</v>
      </c>
    </row>
    <row r="20" spans="1:7">
      <c r="A20" s="904"/>
      <c r="B20" s="496" t="s">
        <v>1830</v>
      </c>
      <c r="C20" s="911" t="s">
        <v>530</v>
      </c>
      <c r="D20" s="30"/>
      <c r="E20" s="1716">
        <v>0</v>
      </c>
      <c r="F20" s="25">
        <v>20</v>
      </c>
      <c r="G20" s="223">
        <f>F20</f>
        <v>20</v>
      </c>
    </row>
    <row r="21" spans="1:7">
      <c r="A21" s="904"/>
      <c r="B21" s="496" t="s">
        <v>1831</v>
      </c>
      <c r="C21" s="911" t="s">
        <v>532</v>
      </c>
      <c r="D21" s="30"/>
      <c r="E21" s="1716">
        <v>0</v>
      </c>
      <c r="F21" s="25">
        <v>600</v>
      </c>
      <c r="G21" s="223">
        <f>F21</f>
        <v>600</v>
      </c>
    </row>
    <row r="22" spans="1:7">
      <c r="A22" s="904"/>
      <c r="B22" s="496" t="s">
        <v>23</v>
      </c>
      <c r="C22" s="911" t="s">
        <v>534</v>
      </c>
      <c r="D22" s="30"/>
      <c r="E22" s="1716">
        <v>0</v>
      </c>
      <c r="F22" s="25">
        <v>100</v>
      </c>
      <c r="G22" s="223">
        <f>F22</f>
        <v>100</v>
      </c>
    </row>
    <row r="23" spans="1:7">
      <c r="A23" s="904" t="s">
        <v>517</v>
      </c>
      <c r="B23" s="496">
        <v>61</v>
      </c>
      <c r="C23" s="911" t="s">
        <v>132</v>
      </c>
      <c r="D23" s="30"/>
      <c r="E23" s="1717">
        <v>0</v>
      </c>
      <c r="F23" s="48">
        <f>SUM(F19:F22)</f>
        <v>1390</v>
      </c>
      <c r="G23" s="48">
        <f>SUM(G19:G22)</f>
        <v>1390</v>
      </c>
    </row>
    <row r="24" spans="1:7" ht="25.5">
      <c r="A24" s="904" t="s">
        <v>517</v>
      </c>
      <c r="B24" s="272">
        <v>0.115</v>
      </c>
      <c r="C24" s="909" t="s">
        <v>131</v>
      </c>
      <c r="D24" s="30"/>
      <c r="E24" s="1718">
        <v>0</v>
      </c>
      <c r="F24" s="32">
        <f t="shared" ref="F24:G27" si="0">F23</f>
        <v>1390</v>
      </c>
      <c r="G24" s="32">
        <f t="shared" si="0"/>
        <v>1390</v>
      </c>
    </row>
    <row r="25" spans="1:7">
      <c r="A25" s="904" t="s">
        <v>517</v>
      </c>
      <c r="B25" s="907">
        <v>2070</v>
      </c>
      <c r="C25" s="909" t="s">
        <v>130</v>
      </c>
      <c r="D25" s="36"/>
      <c r="E25" s="1719">
        <v>0</v>
      </c>
      <c r="F25" s="34">
        <f t="shared" si="0"/>
        <v>1390</v>
      </c>
      <c r="G25" s="34">
        <f t="shared" si="0"/>
        <v>1390</v>
      </c>
    </row>
    <row r="26" spans="1:7">
      <c r="A26" s="912" t="s">
        <v>517</v>
      </c>
      <c r="B26" s="913"/>
      <c r="C26" s="914" t="s">
        <v>522</v>
      </c>
      <c r="D26" s="224"/>
      <c r="E26" s="1719">
        <v>0</v>
      </c>
      <c r="F26" s="34">
        <f t="shared" si="0"/>
        <v>1390</v>
      </c>
      <c r="G26" s="34">
        <f t="shared" si="0"/>
        <v>1390</v>
      </c>
    </row>
    <row r="27" spans="1:7">
      <c r="A27" s="912" t="s">
        <v>517</v>
      </c>
      <c r="B27" s="913"/>
      <c r="C27" s="914" t="s">
        <v>518</v>
      </c>
      <c r="D27" s="224"/>
      <c r="E27" s="1719">
        <v>0</v>
      </c>
      <c r="F27" s="34">
        <f t="shared" si="0"/>
        <v>1390</v>
      </c>
      <c r="G27" s="34">
        <f t="shared" si="0"/>
        <v>1390</v>
      </c>
    </row>
    <row r="28" spans="1:7" ht="15.75" customHeight="1">
      <c r="A28" s="2114"/>
      <c r="B28" s="589" t="s">
        <v>1925</v>
      </c>
      <c r="C28" s="271"/>
      <c r="D28" s="199"/>
      <c r="E28" s="199"/>
      <c r="F28" s="199"/>
      <c r="G28" s="199"/>
    </row>
    <row r="29" spans="1:7" ht="27" customHeight="1">
      <c r="B29" s="2466" t="s">
        <v>618</v>
      </c>
      <c r="C29" s="2466"/>
      <c r="D29" s="2466"/>
      <c r="E29" s="2466"/>
      <c r="F29" s="2466"/>
      <c r="G29" s="2466"/>
    </row>
    <row r="35" spans="2:7" ht="13.5" thickBot="1"/>
    <row r="36" spans="2:7" ht="13.5" thickTop="1">
      <c r="B36" s="1826"/>
      <c r="C36" s="1826"/>
      <c r="D36" s="1864"/>
      <c r="E36" s="1826"/>
      <c r="F36" s="1864"/>
      <c r="G36" s="1951"/>
    </row>
    <row r="38" spans="2:7">
      <c r="B38" s="684"/>
      <c r="C38" s="684"/>
      <c r="D38" s="684"/>
      <c r="E38" s="684"/>
      <c r="F38" s="684"/>
      <c r="G38" s="684"/>
    </row>
  </sheetData>
  <customSheetViews>
    <customSheetView guid="{44B5F5DE-C96C-4269-969A-574D4EEEEEF5}" showPageBreaks="1" view="pageBreakPreview" showRuler="0" topLeftCell="A118">
      <selection activeCell="B147" sqref="B147:G147"/>
      <pageMargins left="0.74803149606299202" right="0.39370078740157499" top="0.74803149606299202" bottom="0.90551181102362199" header="0.511811023622047" footer="0.59055118110236204"/>
      <printOptions horizontalCentered="1"/>
      <pageSetup paperSize="9" firstPageNumber="46"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118">
      <selection activeCell="B147" sqref="B147:G147"/>
      <pageMargins left="0.74803149606299202" right="0.39370078740157499" top="0.74803149606299202" bottom="0.90551181102362199" header="0.511811023622047" footer="0.59055118110236204"/>
      <printOptions horizontalCentered="1"/>
      <pageSetup paperSize="9" firstPageNumber="46"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118">
      <selection activeCell="B147" sqref="B147:G147"/>
      <pageMargins left="0.74803149606299202" right="0.39370078740157499" top="0.74803149606299202" bottom="0.90551181102362199" header="0.511811023622047" footer="0.59055118110236204"/>
      <printOptions horizontalCentered="1"/>
      <pageSetup paperSize="9" firstPageNumber="46"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view="pageBreakPreview" showRuler="0" topLeftCell="A13">
      <selection activeCell="J28" sqref="J28"/>
      <pageMargins left="0.74803149606299202" right="0.74803149606299202" top="0.74803149606299202" bottom="4.13" header="0.35" footer="3"/>
      <printOptions horizontalCentered="1"/>
      <pageSetup paperSize="9" firstPageNumber="62" orientation="portrait" blackAndWhite="1" useFirstPageNumber="1" r:id="rId4"/>
      <headerFooter alignWithMargins="0">
        <oddHeader xml:space="preserve">&amp;C   </oddHeader>
        <oddFooter>&amp;C&amp;"Times New Roman,Bold"&amp;P</oddFooter>
      </headerFooter>
    </customSheetView>
  </customSheetViews>
  <mergeCells count="7">
    <mergeCell ref="B29:G29"/>
    <mergeCell ref="B13:D13"/>
    <mergeCell ref="A1:G1"/>
    <mergeCell ref="A2:G2"/>
    <mergeCell ref="A3:G3"/>
    <mergeCell ref="B4:G4"/>
    <mergeCell ref="B12:G12"/>
  </mergeCells>
  <phoneticPr fontId="25" type="noConversion"/>
  <printOptions horizontalCentered="1"/>
  <pageMargins left="0.74803149606299202" right="0.74803149606299202" top="0.74803149606299202" bottom="4.13" header="0.35" footer="3"/>
  <pageSetup paperSize="9" firstPageNumber="62" orientation="portrait" blackAndWhite="1" useFirstPageNumber="1" r:id="rId5"/>
  <headerFooter alignWithMargins="0">
    <oddHeader xml:space="preserve">&amp;C   </oddHeader>
    <oddFooter>&amp;C&amp;"Times New Roman,Bold"&amp;P</oddFooter>
  </headerFooter>
  <legacyDrawing r:id="rId6"/>
</worksheet>
</file>

<file path=xl/worksheets/sheet19.xml><?xml version="1.0" encoding="utf-8"?>
<worksheet xmlns="http://schemas.openxmlformats.org/spreadsheetml/2006/main" xmlns:r="http://schemas.openxmlformats.org/officeDocument/2006/relationships">
  <sheetPr syncVertical="1" syncRef="A169" transitionEvaluation="1" codeName="Sheet14"/>
  <dimension ref="A1:I163"/>
  <sheetViews>
    <sheetView view="pageBreakPreview" topLeftCell="A169" zoomScaleNormal="115" zoomScaleSheetLayoutView="100" workbookViewId="0">
      <selection activeCell="A161" sqref="A161:L170"/>
    </sheetView>
  </sheetViews>
  <sheetFormatPr defaultColWidth="11" defaultRowHeight="12.75"/>
  <cols>
    <col min="1" max="1" width="6.42578125" style="513" customWidth="1"/>
    <col min="2" max="2" width="8.140625" style="512" customWidth="1"/>
    <col min="3" max="3" width="34.5703125" style="188" customWidth="1"/>
    <col min="4" max="4" width="7.140625" style="201" customWidth="1"/>
    <col min="5" max="5" width="8.140625" style="201" customWidth="1"/>
    <col min="6" max="6" width="10.42578125" style="188" customWidth="1"/>
    <col min="7" max="7" width="8.5703125" style="188" customWidth="1"/>
    <col min="8" max="8" width="3.42578125" style="188" customWidth="1"/>
    <col min="9" max="9" width="4.28515625" style="188" customWidth="1"/>
    <col min="10" max="16384" width="11" style="188"/>
  </cols>
  <sheetData>
    <row r="1" spans="1:7">
      <c r="A1" s="2440" t="s">
        <v>2132</v>
      </c>
      <c r="B1" s="2440"/>
      <c r="C1" s="2440"/>
      <c r="D1" s="2440"/>
      <c r="E1" s="2440"/>
      <c r="F1" s="2440"/>
      <c r="G1" s="2440"/>
    </row>
    <row r="2" spans="1:7">
      <c r="A2" s="2440" t="s">
        <v>2133</v>
      </c>
      <c r="B2" s="2440"/>
      <c r="C2" s="2440"/>
      <c r="D2" s="2440"/>
      <c r="E2" s="2440"/>
      <c r="F2" s="2440"/>
      <c r="G2" s="2440"/>
    </row>
    <row r="3" spans="1:7">
      <c r="C3" s="678"/>
      <c r="D3" s="691"/>
      <c r="E3" s="691"/>
      <c r="F3" s="678"/>
      <c r="G3" s="678"/>
    </row>
    <row r="4" spans="1:7">
      <c r="A4" s="530"/>
      <c r="B4" s="531"/>
      <c r="C4" s="529"/>
      <c r="D4" s="532"/>
      <c r="E4" s="532"/>
      <c r="F4" s="529"/>
      <c r="G4" s="529"/>
    </row>
    <row r="5" spans="1:7">
      <c r="A5" s="2427" t="s">
        <v>1285</v>
      </c>
      <c r="B5" s="2427"/>
      <c r="C5" s="2427"/>
      <c r="D5" s="2427"/>
      <c r="E5" s="2427"/>
      <c r="F5" s="2427"/>
      <c r="G5" s="2427"/>
    </row>
    <row r="6" spans="1:7" ht="13.5">
      <c r="A6" s="1401"/>
      <c r="B6" s="2428"/>
      <c r="C6" s="2428"/>
      <c r="D6" s="2428"/>
      <c r="E6" s="2428"/>
      <c r="F6" s="2428"/>
      <c r="G6" s="2428"/>
    </row>
    <row r="7" spans="1:7">
      <c r="A7" s="1401"/>
      <c r="B7" s="927"/>
      <c r="C7" s="927"/>
      <c r="D7" s="1844"/>
      <c r="E7" s="1845" t="s">
        <v>1217</v>
      </c>
      <c r="F7" s="1845" t="s">
        <v>1218</v>
      </c>
      <c r="G7" s="1845" t="s">
        <v>1043</v>
      </c>
    </row>
    <row r="8" spans="1:7">
      <c r="A8" s="1401"/>
      <c r="B8" s="1847" t="s">
        <v>1219</v>
      </c>
      <c r="C8" s="927" t="s">
        <v>1220</v>
      </c>
      <c r="D8" s="1848" t="s">
        <v>518</v>
      </c>
      <c r="E8" s="935">
        <v>172069</v>
      </c>
      <c r="F8" s="935">
        <v>3</v>
      </c>
      <c r="G8" s="935">
        <f>SUM(E8:F8)</f>
        <v>172072</v>
      </c>
    </row>
    <row r="9" spans="1:7">
      <c r="A9" s="1401"/>
      <c r="B9" s="1847" t="s">
        <v>1221</v>
      </c>
      <c r="C9" s="1850" t="s">
        <v>1222</v>
      </c>
      <c r="D9" s="1851"/>
      <c r="E9" s="936"/>
      <c r="F9" s="936"/>
      <c r="G9" s="936"/>
    </row>
    <row r="10" spans="1:7">
      <c r="A10" s="1401"/>
      <c r="B10" s="1847"/>
      <c r="C10" s="1850" t="s">
        <v>985</v>
      </c>
      <c r="D10" s="1851" t="s">
        <v>518</v>
      </c>
      <c r="E10" s="936">
        <f>G140</f>
        <v>187921</v>
      </c>
      <c r="F10" s="1853">
        <f>G151</f>
        <v>16000</v>
      </c>
      <c r="G10" s="936">
        <f>SUM(E10:F10)</f>
        <v>203921</v>
      </c>
    </row>
    <row r="11" spans="1:7">
      <c r="A11" s="1401"/>
      <c r="B11" s="1854" t="s">
        <v>517</v>
      </c>
      <c r="C11" s="927" t="s">
        <v>619</v>
      </c>
      <c r="D11" s="1855" t="s">
        <v>518</v>
      </c>
      <c r="E11" s="1856">
        <f>SUM(E8:E10)</f>
        <v>359990</v>
      </c>
      <c r="F11" s="1856">
        <f>SUM(F8:F10)</f>
        <v>16003</v>
      </c>
      <c r="G11" s="1856">
        <f>SUM(E11:F11)</f>
        <v>375993</v>
      </c>
    </row>
    <row r="12" spans="1:7">
      <c r="A12" s="1401"/>
      <c r="B12" s="1847"/>
      <c r="C12" s="927"/>
      <c r="D12" s="934"/>
      <c r="E12" s="934"/>
      <c r="F12" s="1848"/>
      <c r="G12" s="934"/>
    </row>
    <row r="13" spans="1:7">
      <c r="A13" s="1401"/>
      <c r="B13" s="1847" t="s">
        <v>620</v>
      </c>
      <c r="C13" s="927" t="s">
        <v>621</v>
      </c>
      <c r="D13" s="927"/>
      <c r="E13" s="927"/>
      <c r="F13" s="1859"/>
      <c r="G13" s="927"/>
    </row>
    <row r="14" spans="1:7" s="697" customFormat="1" ht="13.5" thickBot="1">
      <c r="A14" s="1861"/>
      <c r="B14" s="2425" t="s">
        <v>622</v>
      </c>
      <c r="C14" s="2425"/>
      <c r="D14" s="2425"/>
      <c r="E14" s="2425"/>
      <c r="F14" s="2425"/>
      <c r="G14" s="2425"/>
    </row>
    <row r="15" spans="1:7" s="697" customFormat="1" ht="14.25" thickTop="1" thickBot="1">
      <c r="A15" s="1861"/>
      <c r="B15" s="2433" t="s">
        <v>623</v>
      </c>
      <c r="C15" s="2433"/>
      <c r="D15" s="2433"/>
      <c r="E15" s="1782" t="s">
        <v>519</v>
      </c>
      <c r="F15" s="1782" t="s">
        <v>624</v>
      </c>
      <c r="G15" s="1865" t="s">
        <v>1043</v>
      </c>
    </row>
    <row r="16" spans="1:7" s="697" customFormat="1" ht="13.5" thickTop="1">
      <c r="A16" s="693"/>
      <c r="B16" s="694"/>
      <c r="C16" s="695"/>
      <c r="D16" s="696"/>
      <c r="E16" s="696"/>
      <c r="F16" s="696"/>
      <c r="G16" s="696"/>
    </row>
    <row r="17" spans="1:8">
      <c r="C17" s="319" t="s">
        <v>522</v>
      </c>
      <c r="D17" s="212"/>
      <c r="E17" s="212"/>
      <c r="F17" s="212"/>
      <c r="G17" s="212"/>
    </row>
    <row r="18" spans="1:8">
      <c r="A18" s="513" t="s">
        <v>523</v>
      </c>
      <c r="B18" s="502">
        <v>2401</v>
      </c>
      <c r="C18" s="501" t="s">
        <v>513</v>
      </c>
      <c r="F18" s="201"/>
      <c r="G18" s="201"/>
    </row>
    <row r="19" spans="1:8">
      <c r="A19" s="244"/>
      <c r="B19" s="272">
        <v>1E-3</v>
      </c>
      <c r="C19" s="269" t="s">
        <v>524</v>
      </c>
      <c r="D19" s="192"/>
      <c r="E19" s="192"/>
      <c r="F19" s="192"/>
      <c r="G19" s="192"/>
    </row>
    <row r="20" spans="1:8">
      <c r="A20" s="244"/>
      <c r="B20" s="288">
        <v>16</v>
      </c>
      <c r="C20" s="248" t="s">
        <v>2134</v>
      </c>
      <c r="D20" s="192"/>
      <c r="E20" s="192"/>
      <c r="F20" s="192"/>
      <c r="G20" s="192"/>
    </row>
    <row r="21" spans="1:8">
      <c r="A21" s="244"/>
      <c r="B21" s="288">
        <v>44</v>
      </c>
      <c r="C21" s="248" t="s">
        <v>526</v>
      </c>
      <c r="D21" s="192"/>
      <c r="E21" s="192"/>
      <c r="F21" s="192"/>
      <c r="G21" s="192"/>
    </row>
    <row r="22" spans="1:8">
      <c r="A22" s="244"/>
      <c r="B22" s="247" t="s">
        <v>2135</v>
      </c>
      <c r="C22" s="248" t="s">
        <v>528</v>
      </c>
      <c r="D22" s="515"/>
      <c r="E22" s="223">
        <v>365</v>
      </c>
      <c r="F22" s="515">
        <v>1822</v>
      </c>
      <c r="G22" s="223">
        <f t="shared" ref="G22:G27" si="0">SUM(E22:F22)</f>
        <v>2187</v>
      </c>
      <c r="H22" s="188" t="s">
        <v>697</v>
      </c>
    </row>
    <row r="23" spans="1:8">
      <c r="A23" s="244"/>
      <c r="B23" s="247" t="s">
        <v>2136</v>
      </c>
      <c r="C23" s="248" t="s">
        <v>532</v>
      </c>
      <c r="D23" s="515"/>
      <c r="E23" s="223">
        <v>1500</v>
      </c>
      <c r="F23" s="1840">
        <v>0</v>
      </c>
      <c r="G23" s="223">
        <f t="shared" si="0"/>
        <v>1500</v>
      </c>
      <c r="H23" s="188" t="s">
        <v>697</v>
      </c>
    </row>
    <row r="24" spans="1:8">
      <c r="A24" s="244"/>
      <c r="B24" s="247" t="s">
        <v>2137</v>
      </c>
      <c r="C24" s="248" t="s">
        <v>2138</v>
      </c>
      <c r="D24" s="223"/>
      <c r="E24" s="25">
        <v>522</v>
      </c>
      <c r="F24" s="1840">
        <v>0</v>
      </c>
      <c r="G24" s="223">
        <f t="shared" si="0"/>
        <v>522</v>
      </c>
      <c r="H24" s="188" t="s">
        <v>697</v>
      </c>
    </row>
    <row r="25" spans="1:8">
      <c r="A25" s="244"/>
      <c r="B25" s="247" t="s">
        <v>2139</v>
      </c>
      <c r="C25" s="248" t="s">
        <v>2140</v>
      </c>
      <c r="D25" s="223"/>
      <c r="E25" s="25">
        <v>149</v>
      </c>
      <c r="F25" s="1840">
        <v>0</v>
      </c>
      <c r="G25" s="223">
        <f t="shared" si="0"/>
        <v>149</v>
      </c>
      <c r="H25" s="188" t="s">
        <v>697</v>
      </c>
    </row>
    <row r="26" spans="1:8">
      <c r="A26" s="244"/>
      <c r="B26" s="247" t="s">
        <v>2141</v>
      </c>
      <c r="C26" s="248" t="s">
        <v>534</v>
      </c>
      <c r="D26" s="515"/>
      <c r="E26" s="25">
        <v>400</v>
      </c>
      <c r="F26" s="1840">
        <v>0</v>
      </c>
      <c r="G26" s="223">
        <f t="shared" si="0"/>
        <v>400</v>
      </c>
      <c r="H26" s="188" t="s">
        <v>697</v>
      </c>
    </row>
    <row r="27" spans="1:8" ht="25.5">
      <c r="A27" s="244"/>
      <c r="B27" s="247" t="s">
        <v>1294</v>
      </c>
      <c r="C27" s="1800" t="s">
        <v>1005</v>
      </c>
      <c r="D27" s="515"/>
      <c r="E27" s="25">
        <v>60000</v>
      </c>
      <c r="F27" s="1840">
        <v>0</v>
      </c>
      <c r="G27" s="223">
        <f t="shared" si="0"/>
        <v>60000</v>
      </c>
      <c r="H27" s="188" t="s">
        <v>2091</v>
      </c>
    </row>
    <row r="28" spans="1:8">
      <c r="A28" s="244" t="s">
        <v>517</v>
      </c>
      <c r="B28" s="915">
        <v>44</v>
      </c>
      <c r="C28" s="248" t="s">
        <v>526</v>
      </c>
      <c r="D28" s="223"/>
      <c r="E28" s="262">
        <f>SUM(E22:E27)</f>
        <v>62936</v>
      </c>
      <c r="F28" s="262">
        <f>SUM(F22:F27)</f>
        <v>1822</v>
      </c>
      <c r="G28" s="262">
        <f>SUM(G22:G27)</f>
        <v>64758</v>
      </c>
    </row>
    <row r="29" spans="1:8">
      <c r="A29" s="244"/>
      <c r="B29" s="915"/>
      <c r="C29" s="248"/>
      <c r="D29" s="212"/>
      <c r="E29" s="212"/>
      <c r="F29" s="212"/>
      <c r="G29" s="212"/>
    </row>
    <row r="30" spans="1:8">
      <c r="A30" s="244"/>
      <c r="B30" s="915">
        <v>45</v>
      </c>
      <c r="C30" s="248" t="s">
        <v>537</v>
      </c>
      <c r="D30" s="192"/>
      <c r="E30" s="212"/>
      <c r="F30" s="192"/>
      <c r="G30" s="212"/>
    </row>
    <row r="31" spans="1:8">
      <c r="A31" s="244"/>
      <c r="B31" s="247" t="s">
        <v>2142</v>
      </c>
      <c r="C31" s="248" t="s">
        <v>528</v>
      </c>
      <c r="D31" s="223"/>
      <c r="E31" s="223">
        <v>156</v>
      </c>
      <c r="F31" s="1840">
        <v>0</v>
      </c>
      <c r="G31" s="223">
        <f>F31+E31</f>
        <v>156</v>
      </c>
    </row>
    <row r="32" spans="1:8">
      <c r="A32" s="244"/>
      <c r="B32" s="247" t="s">
        <v>2143</v>
      </c>
      <c r="C32" s="248" t="s">
        <v>530</v>
      </c>
      <c r="D32" s="223"/>
      <c r="E32" s="223">
        <v>50</v>
      </c>
      <c r="F32" s="1840">
        <v>0</v>
      </c>
      <c r="G32" s="223">
        <f>F32+E32</f>
        <v>50</v>
      </c>
    </row>
    <row r="33" spans="1:8">
      <c r="A33" s="244"/>
      <c r="B33" s="247" t="s">
        <v>2144</v>
      </c>
      <c r="C33" s="248" t="s">
        <v>532</v>
      </c>
      <c r="D33" s="223"/>
      <c r="E33" s="223">
        <v>300</v>
      </c>
      <c r="F33" s="1840">
        <v>0</v>
      </c>
      <c r="G33" s="223">
        <f>F33+E33</f>
        <v>300</v>
      </c>
    </row>
    <row r="34" spans="1:8">
      <c r="A34" s="244"/>
      <c r="B34" s="247" t="s">
        <v>2145</v>
      </c>
      <c r="C34" s="248" t="s">
        <v>534</v>
      </c>
      <c r="D34" s="223"/>
      <c r="E34" s="25">
        <v>553</v>
      </c>
      <c r="F34" s="1840">
        <v>0</v>
      </c>
      <c r="G34" s="25">
        <f>F34+E34</f>
        <v>553</v>
      </c>
    </row>
    <row r="35" spans="1:8">
      <c r="A35" s="244" t="s">
        <v>517</v>
      </c>
      <c r="B35" s="915">
        <v>45</v>
      </c>
      <c r="C35" s="248" t="s">
        <v>537</v>
      </c>
      <c r="D35" s="223"/>
      <c r="E35" s="262">
        <f>SUM(E31:E34)</f>
        <v>1059</v>
      </c>
      <c r="F35" s="1718">
        <f>SUM(F31:F34)</f>
        <v>0</v>
      </c>
      <c r="G35" s="262">
        <f>SUM(G31:G34)</f>
        <v>1059</v>
      </c>
      <c r="H35" s="188" t="s">
        <v>697</v>
      </c>
    </row>
    <row r="36" spans="1:8">
      <c r="A36" s="244"/>
      <c r="B36" s="915"/>
      <c r="C36" s="248"/>
      <c r="D36" s="212"/>
      <c r="E36" s="212"/>
      <c r="F36" s="212"/>
      <c r="G36" s="212"/>
    </row>
    <row r="37" spans="1:8">
      <c r="A37" s="244"/>
      <c r="B37" s="915">
        <v>46</v>
      </c>
      <c r="C37" s="248" t="s">
        <v>542</v>
      </c>
      <c r="D37" s="192"/>
      <c r="E37" s="212"/>
      <c r="F37" s="192"/>
      <c r="G37" s="212"/>
    </row>
    <row r="38" spans="1:8">
      <c r="A38" s="250"/>
      <c r="B38" s="278" t="s">
        <v>2146</v>
      </c>
      <c r="C38" s="279" t="s">
        <v>528</v>
      </c>
      <c r="D38" s="224"/>
      <c r="E38" s="224">
        <v>57</v>
      </c>
      <c r="F38" s="1841">
        <v>0</v>
      </c>
      <c r="G38" s="224">
        <f>F38+E38</f>
        <v>57</v>
      </c>
    </row>
    <row r="39" spans="1:8">
      <c r="A39" s="251"/>
      <c r="B39" s="281" t="s">
        <v>2147</v>
      </c>
      <c r="C39" s="280" t="s">
        <v>530</v>
      </c>
      <c r="D39" s="282"/>
      <c r="E39" s="282">
        <v>50</v>
      </c>
      <c r="F39" s="2058">
        <v>0</v>
      </c>
      <c r="G39" s="282">
        <f>F39+E39</f>
        <v>50</v>
      </c>
    </row>
    <row r="40" spans="1:8">
      <c r="A40" s="244"/>
      <c r="B40" s="247" t="s">
        <v>2148</v>
      </c>
      <c r="C40" s="248" t="s">
        <v>532</v>
      </c>
      <c r="D40" s="223"/>
      <c r="E40" s="223">
        <v>300</v>
      </c>
      <c r="F40" s="1840">
        <v>0</v>
      </c>
      <c r="G40" s="223">
        <f>F40+E40</f>
        <v>300</v>
      </c>
    </row>
    <row r="41" spans="1:8">
      <c r="A41" s="244"/>
      <c r="B41" s="247" t="s">
        <v>762</v>
      </c>
      <c r="C41" s="248" t="s">
        <v>534</v>
      </c>
      <c r="D41" s="223"/>
      <c r="E41" s="25">
        <v>253</v>
      </c>
      <c r="F41" s="1840">
        <v>0</v>
      </c>
      <c r="G41" s="25">
        <f>F41+E41</f>
        <v>253</v>
      </c>
    </row>
    <row r="42" spans="1:8">
      <c r="A42" s="244" t="s">
        <v>517</v>
      </c>
      <c r="B42" s="915">
        <v>46</v>
      </c>
      <c r="C42" s="248" t="s">
        <v>542</v>
      </c>
      <c r="D42" s="223"/>
      <c r="E42" s="262">
        <f>SUM(E38:E41)</f>
        <v>660</v>
      </c>
      <c r="F42" s="1718">
        <f>SUM(F38:F41)</f>
        <v>0</v>
      </c>
      <c r="G42" s="262">
        <f>SUM(G38:G41)</f>
        <v>660</v>
      </c>
      <c r="H42" s="188" t="s">
        <v>697</v>
      </c>
    </row>
    <row r="43" spans="1:8" ht="9" customHeight="1">
      <c r="A43" s="244"/>
      <c r="B43" s="915"/>
      <c r="C43" s="248"/>
      <c r="D43" s="212"/>
      <c r="E43" s="212"/>
      <c r="F43" s="212"/>
      <c r="G43" s="212"/>
    </row>
    <row r="44" spans="1:8">
      <c r="A44" s="244"/>
      <c r="B44" s="915">
        <v>47</v>
      </c>
      <c r="C44" s="248" t="s">
        <v>546</v>
      </c>
      <c r="D44" s="192"/>
      <c r="E44" s="212"/>
      <c r="F44" s="192"/>
      <c r="G44" s="212"/>
    </row>
    <row r="45" spans="1:8">
      <c r="A45" s="244"/>
      <c r="B45" s="247" t="s">
        <v>763</v>
      </c>
      <c r="C45" s="248" t="s">
        <v>528</v>
      </c>
      <c r="D45" s="223"/>
      <c r="E45" s="223">
        <v>86</v>
      </c>
      <c r="F45" s="1840">
        <v>0</v>
      </c>
      <c r="G45" s="223">
        <f>F45+E45</f>
        <v>86</v>
      </c>
    </row>
    <row r="46" spans="1:8">
      <c r="A46" s="244"/>
      <c r="B46" s="247" t="s">
        <v>764</v>
      </c>
      <c r="C46" s="248" t="s">
        <v>530</v>
      </c>
      <c r="D46" s="223"/>
      <c r="E46" s="223">
        <v>50</v>
      </c>
      <c r="F46" s="1840">
        <v>0</v>
      </c>
      <c r="G46" s="223">
        <f>F46+E46</f>
        <v>50</v>
      </c>
    </row>
    <row r="47" spans="1:8">
      <c r="A47" s="244"/>
      <c r="B47" s="247" t="s">
        <v>765</v>
      </c>
      <c r="C47" s="248" t="s">
        <v>532</v>
      </c>
      <c r="D47" s="223"/>
      <c r="E47" s="223">
        <v>156</v>
      </c>
      <c r="F47" s="1840">
        <v>0</v>
      </c>
      <c r="G47" s="223">
        <f>F47+E47</f>
        <v>156</v>
      </c>
    </row>
    <row r="48" spans="1:8">
      <c r="A48" s="244"/>
      <c r="B48" s="247" t="s">
        <v>766</v>
      </c>
      <c r="C48" s="248" t="s">
        <v>534</v>
      </c>
      <c r="D48" s="223"/>
      <c r="E48" s="25">
        <v>253</v>
      </c>
      <c r="F48" s="1840">
        <v>0</v>
      </c>
      <c r="G48" s="25">
        <f>F48+E48</f>
        <v>253</v>
      </c>
    </row>
    <row r="49" spans="1:8">
      <c r="A49" s="244" t="s">
        <v>517</v>
      </c>
      <c r="B49" s="915">
        <v>47</v>
      </c>
      <c r="C49" s="248" t="s">
        <v>546</v>
      </c>
      <c r="D49" s="223"/>
      <c r="E49" s="262">
        <f>SUM(E45:E48)</f>
        <v>545</v>
      </c>
      <c r="F49" s="1718">
        <f>SUM(F45:F48)</f>
        <v>0</v>
      </c>
      <c r="G49" s="262">
        <f>SUM(G45:G48)</f>
        <v>545</v>
      </c>
      <c r="H49" s="188" t="s">
        <v>697</v>
      </c>
    </row>
    <row r="50" spans="1:8" ht="9" customHeight="1">
      <c r="A50" s="244"/>
      <c r="B50" s="915"/>
      <c r="C50" s="248"/>
      <c r="D50" s="212"/>
      <c r="E50" s="212"/>
      <c r="F50" s="212"/>
      <c r="G50" s="212"/>
    </row>
    <row r="51" spans="1:8">
      <c r="A51" s="244"/>
      <c r="B51" s="915">
        <v>48</v>
      </c>
      <c r="C51" s="248" t="s">
        <v>550</v>
      </c>
      <c r="D51" s="192"/>
      <c r="E51" s="212"/>
      <c r="F51" s="192"/>
      <c r="G51" s="212"/>
    </row>
    <row r="52" spans="1:8">
      <c r="A52" s="244"/>
      <c r="B52" s="247" t="s">
        <v>767</v>
      </c>
      <c r="C52" s="248" t="s">
        <v>528</v>
      </c>
      <c r="D52" s="223"/>
      <c r="E52" s="223">
        <v>146</v>
      </c>
      <c r="F52" s="515">
        <v>2855</v>
      </c>
      <c r="G52" s="223">
        <f>F52+E52</f>
        <v>3001</v>
      </c>
    </row>
    <row r="53" spans="1:8">
      <c r="A53" s="244"/>
      <c r="B53" s="247" t="s">
        <v>768</v>
      </c>
      <c r="C53" s="248" t="s">
        <v>530</v>
      </c>
      <c r="D53" s="223"/>
      <c r="E53" s="223">
        <v>50</v>
      </c>
      <c r="F53" s="1840">
        <v>0</v>
      </c>
      <c r="G53" s="223">
        <f>F53+E53</f>
        <v>50</v>
      </c>
    </row>
    <row r="54" spans="1:8">
      <c r="A54" s="244"/>
      <c r="B54" s="247" t="s">
        <v>769</v>
      </c>
      <c r="C54" s="248" t="s">
        <v>532</v>
      </c>
      <c r="D54" s="223"/>
      <c r="E54" s="223">
        <v>300</v>
      </c>
      <c r="F54" s="1840">
        <v>0</v>
      </c>
      <c r="G54" s="223">
        <f>F54+E54</f>
        <v>300</v>
      </c>
    </row>
    <row r="55" spans="1:8">
      <c r="A55" s="244"/>
      <c r="B55" s="247" t="s">
        <v>770</v>
      </c>
      <c r="C55" s="248" t="s">
        <v>534</v>
      </c>
      <c r="D55" s="223"/>
      <c r="E55" s="25">
        <v>507</v>
      </c>
      <c r="F55" s="1840">
        <v>0</v>
      </c>
      <c r="G55" s="25">
        <f>F55+E55</f>
        <v>507</v>
      </c>
    </row>
    <row r="56" spans="1:8">
      <c r="A56" s="244" t="s">
        <v>517</v>
      </c>
      <c r="B56" s="915">
        <v>48</v>
      </c>
      <c r="C56" s="248" t="s">
        <v>550</v>
      </c>
      <c r="D56" s="223"/>
      <c r="E56" s="262">
        <f>SUM(E52:E55)</f>
        <v>1003</v>
      </c>
      <c r="F56" s="262">
        <f>SUM(F52:F55)</f>
        <v>2855</v>
      </c>
      <c r="G56" s="262">
        <f>SUM(G52:G55)</f>
        <v>3858</v>
      </c>
      <c r="H56" s="188" t="s">
        <v>697</v>
      </c>
    </row>
    <row r="57" spans="1:8">
      <c r="A57" s="244" t="s">
        <v>517</v>
      </c>
      <c r="B57" s="915">
        <v>16</v>
      </c>
      <c r="C57" s="248" t="s">
        <v>2134</v>
      </c>
      <c r="D57" s="223"/>
      <c r="E57" s="262">
        <f>E56+E49+E42+E35+E28</f>
        <v>66203</v>
      </c>
      <c r="F57" s="262">
        <f>F56+F49+F42+F35+F28</f>
        <v>4677</v>
      </c>
      <c r="G57" s="262">
        <f>G56+G49+G42+G35+G28</f>
        <v>70880</v>
      </c>
    </row>
    <row r="58" spans="1:8">
      <c r="A58" s="244" t="s">
        <v>517</v>
      </c>
      <c r="B58" s="272">
        <v>1E-3</v>
      </c>
      <c r="C58" s="269" t="s">
        <v>524</v>
      </c>
      <c r="D58" s="515"/>
      <c r="E58" s="259">
        <f>E57</f>
        <v>66203</v>
      </c>
      <c r="F58" s="259">
        <f>F57</f>
        <v>4677</v>
      </c>
      <c r="G58" s="259">
        <f>G57</f>
        <v>70880</v>
      </c>
    </row>
    <row r="59" spans="1:8" ht="9" customHeight="1">
      <c r="A59" s="244"/>
      <c r="B59" s="275"/>
      <c r="C59" s="269"/>
      <c r="D59" s="212"/>
      <c r="E59" s="212"/>
      <c r="F59" s="212"/>
      <c r="G59" s="212"/>
    </row>
    <row r="60" spans="1:8">
      <c r="A60" s="244"/>
      <c r="B60" s="272">
        <v>0.104</v>
      </c>
      <c r="C60" s="269" t="s">
        <v>186</v>
      </c>
      <c r="D60" s="212"/>
      <c r="E60" s="212"/>
      <c r="F60" s="212"/>
      <c r="G60" s="212"/>
    </row>
    <row r="61" spans="1:8">
      <c r="A61" s="244"/>
      <c r="B61" s="288">
        <v>16</v>
      </c>
      <c r="C61" s="248" t="s">
        <v>2134</v>
      </c>
      <c r="D61" s="192"/>
      <c r="E61" s="192"/>
      <c r="F61" s="192"/>
      <c r="G61" s="192"/>
    </row>
    <row r="62" spans="1:8">
      <c r="A62" s="244"/>
      <c r="B62" s="288">
        <v>60</v>
      </c>
      <c r="C62" s="248" t="s">
        <v>771</v>
      </c>
      <c r="D62" s="192"/>
      <c r="E62" s="192"/>
      <c r="F62" s="192"/>
      <c r="G62" s="192"/>
    </row>
    <row r="63" spans="1:8" ht="14.1" customHeight="1">
      <c r="A63" s="244"/>
      <c r="B63" s="247" t="s">
        <v>772</v>
      </c>
      <c r="C63" s="248" t="s">
        <v>534</v>
      </c>
      <c r="D63" s="515"/>
      <c r="E63" s="25">
        <v>6321</v>
      </c>
      <c r="F63" s="1840">
        <v>0</v>
      </c>
      <c r="G63" s="25">
        <f>F63+E63</f>
        <v>6321</v>
      </c>
    </row>
    <row r="64" spans="1:8" ht="14.45" customHeight="1">
      <c r="A64" s="244" t="s">
        <v>517</v>
      </c>
      <c r="B64" s="288">
        <v>60</v>
      </c>
      <c r="C64" s="248" t="s">
        <v>771</v>
      </c>
      <c r="D64" s="299"/>
      <c r="E64" s="260">
        <f>SUM(E63:E63)</f>
        <v>6321</v>
      </c>
      <c r="F64" s="1771">
        <f>SUM(F63:F63)</f>
        <v>0</v>
      </c>
      <c r="G64" s="260">
        <f>SUM(G63:G63)</f>
        <v>6321</v>
      </c>
      <c r="H64" s="188" t="s">
        <v>697</v>
      </c>
    </row>
    <row r="65" spans="1:8" ht="9" customHeight="1">
      <c r="A65" s="244"/>
      <c r="B65" s="288"/>
      <c r="C65" s="248"/>
      <c r="D65" s="192"/>
      <c r="E65" s="212"/>
      <c r="F65" s="192"/>
      <c r="G65" s="192"/>
    </row>
    <row r="66" spans="1:8" ht="14.45" customHeight="1">
      <c r="A66" s="244"/>
      <c r="B66" s="288">
        <v>45</v>
      </c>
      <c r="C66" s="248" t="s">
        <v>537</v>
      </c>
      <c r="D66" s="192"/>
      <c r="E66" s="212"/>
      <c r="F66" s="192"/>
      <c r="G66" s="212"/>
    </row>
    <row r="67" spans="1:8" ht="14.45" customHeight="1">
      <c r="A67" s="244"/>
      <c r="B67" s="247" t="s">
        <v>2142</v>
      </c>
      <c r="C67" s="248" t="s">
        <v>528</v>
      </c>
      <c r="D67" s="223"/>
      <c r="E67" s="223">
        <v>145</v>
      </c>
      <c r="F67" s="1840">
        <v>0</v>
      </c>
      <c r="G67" s="223">
        <f>F67+E67</f>
        <v>145</v>
      </c>
    </row>
    <row r="68" spans="1:8" ht="14.45" customHeight="1">
      <c r="A68" s="244" t="s">
        <v>517</v>
      </c>
      <c r="B68" s="288">
        <v>45</v>
      </c>
      <c r="C68" s="248" t="s">
        <v>537</v>
      </c>
      <c r="D68" s="223"/>
      <c r="E68" s="262">
        <f>SUM(E67:E67)</f>
        <v>145</v>
      </c>
      <c r="F68" s="1718">
        <f>SUM(F67:F67)</f>
        <v>0</v>
      </c>
      <c r="G68" s="262">
        <f>SUM(G67:G67)</f>
        <v>145</v>
      </c>
      <c r="H68" s="188" t="s">
        <v>697</v>
      </c>
    </row>
    <row r="69" spans="1:8" ht="9" customHeight="1">
      <c r="A69" s="244"/>
      <c r="B69" s="288"/>
      <c r="C69" s="248"/>
      <c r="D69" s="212"/>
      <c r="E69" s="212"/>
      <c r="F69" s="212"/>
      <c r="G69" s="212"/>
    </row>
    <row r="70" spans="1:8" ht="14.45" customHeight="1">
      <c r="A70" s="244"/>
      <c r="B70" s="288">
        <v>46</v>
      </c>
      <c r="C70" s="248" t="s">
        <v>542</v>
      </c>
      <c r="D70" s="192"/>
      <c r="E70" s="212"/>
      <c r="F70" s="192"/>
      <c r="G70" s="212"/>
    </row>
    <row r="71" spans="1:8" ht="14.45" customHeight="1">
      <c r="A71" s="244"/>
      <c r="B71" s="247" t="s">
        <v>2146</v>
      </c>
      <c r="C71" s="248" t="s">
        <v>528</v>
      </c>
      <c r="D71" s="223"/>
      <c r="E71" s="223">
        <v>134</v>
      </c>
      <c r="F71" s="1840">
        <v>0</v>
      </c>
      <c r="G71" s="223">
        <f>F71+E71</f>
        <v>134</v>
      </c>
    </row>
    <row r="72" spans="1:8" ht="14.45" customHeight="1">
      <c r="A72" s="244" t="s">
        <v>517</v>
      </c>
      <c r="B72" s="288">
        <v>46</v>
      </c>
      <c r="C72" s="248" t="s">
        <v>542</v>
      </c>
      <c r="D72" s="515"/>
      <c r="E72" s="259">
        <f>SUM(E71:E71)</f>
        <v>134</v>
      </c>
      <c r="F72" s="1771">
        <f>SUM(F71:F71)</f>
        <v>0</v>
      </c>
      <c r="G72" s="259">
        <f>SUM(G71:G71)</f>
        <v>134</v>
      </c>
      <c r="H72" s="188" t="s">
        <v>697</v>
      </c>
    </row>
    <row r="73" spans="1:8" ht="9" customHeight="1">
      <c r="A73" s="244"/>
      <c r="B73" s="288"/>
      <c r="C73" s="248"/>
      <c r="D73" s="212"/>
      <c r="E73" s="212"/>
      <c r="F73" s="192"/>
      <c r="G73" s="192"/>
    </row>
    <row r="74" spans="1:8" ht="14.45" customHeight="1">
      <c r="A74" s="244"/>
      <c r="B74" s="288">
        <v>47</v>
      </c>
      <c r="C74" s="248" t="s">
        <v>546</v>
      </c>
      <c r="D74" s="192"/>
      <c r="E74" s="212"/>
      <c r="F74" s="192"/>
      <c r="G74" s="212"/>
    </row>
    <row r="75" spans="1:8" ht="14.45" customHeight="1">
      <c r="A75" s="250"/>
      <c r="B75" s="278" t="s">
        <v>763</v>
      </c>
      <c r="C75" s="279" t="s">
        <v>528</v>
      </c>
      <c r="D75" s="224"/>
      <c r="E75" s="224">
        <v>190</v>
      </c>
      <c r="F75" s="1841">
        <v>0</v>
      </c>
      <c r="G75" s="224">
        <f>F75+E75</f>
        <v>190</v>
      </c>
    </row>
    <row r="76" spans="1:8" ht="14.45" customHeight="1">
      <c r="A76" s="251" t="s">
        <v>517</v>
      </c>
      <c r="B76" s="2116">
        <v>47</v>
      </c>
      <c r="C76" s="280" t="s">
        <v>546</v>
      </c>
      <c r="D76" s="2115"/>
      <c r="E76" s="259">
        <f>SUM(E75:E75)</f>
        <v>190</v>
      </c>
      <c r="F76" s="1771">
        <f>SUM(F75:F75)</f>
        <v>0</v>
      </c>
      <c r="G76" s="259">
        <f>SUM(G75:G75)</f>
        <v>190</v>
      </c>
      <c r="H76" s="188" t="s">
        <v>697</v>
      </c>
    </row>
    <row r="77" spans="1:8" ht="14.45" customHeight="1">
      <c r="A77" s="244"/>
      <c r="B77" s="288"/>
      <c r="C77" s="248"/>
      <c r="D77" s="212"/>
      <c r="E77" s="212"/>
      <c r="F77" s="192"/>
      <c r="G77" s="192"/>
    </row>
    <row r="78" spans="1:8" ht="14.45" customHeight="1">
      <c r="A78" s="244"/>
      <c r="B78" s="288">
        <v>48</v>
      </c>
      <c r="C78" s="248" t="s">
        <v>550</v>
      </c>
      <c r="D78" s="192"/>
      <c r="E78" s="212"/>
      <c r="F78" s="192"/>
      <c r="G78" s="212"/>
    </row>
    <row r="79" spans="1:8" ht="14.45" customHeight="1">
      <c r="A79" s="244"/>
      <c r="B79" s="247" t="s">
        <v>767</v>
      </c>
      <c r="C79" s="248" t="s">
        <v>528</v>
      </c>
      <c r="D79" s="223"/>
      <c r="E79" s="223">
        <v>301</v>
      </c>
      <c r="F79" s="515">
        <v>252</v>
      </c>
      <c r="G79" s="223">
        <f>SUM(E79:F79)</f>
        <v>553</v>
      </c>
      <c r="H79" s="188" t="s">
        <v>697</v>
      </c>
    </row>
    <row r="80" spans="1:8" ht="14.45" customHeight="1">
      <c r="A80" s="244"/>
      <c r="B80" s="247" t="s">
        <v>1295</v>
      </c>
      <c r="C80" s="911" t="s">
        <v>1296</v>
      </c>
      <c r="D80" s="30"/>
      <c r="E80" s="223">
        <v>150</v>
      </c>
      <c r="F80" s="1840">
        <v>0</v>
      </c>
      <c r="G80" s="223">
        <f>F80+E80</f>
        <v>150</v>
      </c>
      <c r="H80" s="188" t="s">
        <v>1509</v>
      </c>
    </row>
    <row r="81" spans="1:8" ht="14.45" customHeight="1">
      <c r="A81" s="244" t="s">
        <v>517</v>
      </c>
      <c r="B81" s="288">
        <v>48</v>
      </c>
      <c r="C81" s="248" t="s">
        <v>550</v>
      </c>
      <c r="D81" s="515"/>
      <c r="E81" s="259">
        <f>SUM(E79:E80)</f>
        <v>451</v>
      </c>
      <c r="F81" s="259">
        <f>SUM(F79:F80)</f>
        <v>252</v>
      </c>
      <c r="G81" s="259">
        <f>SUM(G79:G80)</f>
        <v>703</v>
      </c>
    </row>
    <row r="82" spans="1:8" ht="14.45" customHeight="1">
      <c r="A82" s="244" t="s">
        <v>517</v>
      </c>
      <c r="B82" s="288">
        <v>16</v>
      </c>
      <c r="C82" s="248" t="s">
        <v>2134</v>
      </c>
      <c r="D82" s="223"/>
      <c r="E82" s="262">
        <f>E81+E76+E72+E68+E64</f>
        <v>7241</v>
      </c>
      <c r="F82" s="262">
        <f>F81+F76+F72+F68+F64</f>
        <v>252</v>
      </c>
      <c r="G82" s="262">
        <f>G81+G76+G72+G68+G64</f>
        <v>7493</v>
      </c>
    </row>
    <row r="83" spans="1:8" ht="14.45" customHeight="1">
      <c r="A83" s="244" t="s">
        <v>517</v>
      </c>
      <c r="B83" s="272">
        <v>0.104</v>
      </c>
      <c r="C83" s="269" t="s">
        <v>186</v>
      </c>
      <c r="D83" s="223"/>
      <c r="E83" s="262">
        <f>E82</f>
        <v>7241</v>
      </c>
      <c r="F83" s="262">
        <f>F82</f>
        <v>252</v>
      </c>
      <c r="G83" s="262">
        <f>G82</f>
        <v>7493</v>
      </c>
    </row>
    <row r="84" spans="1:8" ht="3" customHeight="1">
      <c r="A84" s="244"/>
      <c r="B84" s="275"/>
      <c r="C84" s="269"/>
      <c r="D84" s="212"/>
      <c r="E84" s="212"/>
      <c r="F84" s="212"/>
      <c r="G84" s="212"/>
    </row>
    <row r="85" spans="1:8" ht="11.1" customHeight="1">
      <c r="A85" s="244"/>
      <c r="B85" s="270"/>
      <c r="C85" s="269"/>
      <c r="D85" s="212"/>
      <c r="E85" s="212"/>
      <c r="F85" s="212"/>
      <c r="G85" s="212"/>
    </row>
    <row r="86" spans="1:8" ht="13.7" customHeight="1">
      <c r="A86" s="244"/>
      <c r="B86" s="272">
        <v>0.107</v>
      </c>
      <c r="C86" s="269" t="s">
        <v>1225</v>
      </c>
      <c r="D86" s="212"/>
      <c r="E86" s="212"/>
      <c r="F86" s="212"/>
      <c r="G86" s="212"/>
    </row>
    <row r="87" spans="1:8" ht="13.7" customHeight="1">
      <c r="A87" s="244"/>
      <c r="B87" s="915">
        <v>16</v>
      </c>
      <c r="C87" s="248" t="s">
        <v>2134</v>
      </c>
      <c r="D87" s="212"/>
      <c r="E87" s="212"/>
      <c r="F87" s="212"/>
      <c r="G87" s="212"/>
    </row>
    <row r="88" spans="1:8" ht="25.5">
      <c r="A88" s="244"/>
      <c r="B88" s="247" t="s">
        <v>1251</v>
      </c>
      <c r="C88" s="248" t="s">
        <v>1252</v>
      </c>
      <c r="D88" s="25"/>
      <c r="E88" s="25">
        <v>3000</v>
      </c>
      <c r="F88" s="1716">
        <v>0</v>
      </c>
      <c r="G88" s="25">
        <f>F88+E88</f>
        <v>3000</v>
      </c>
      <c r="H88" s="188" t="s">
        <v>1501</v>
      </c>
    </row>
    <row r="89" spans="1:8" ht="25.5">
      <c r="A89" s="244"/>
      <c r="B89" s="247" t="s">
        <v>1253</v>
      </c>
      <c r="C89" s="248" t="s">
        <v>1254</v>
      </c>
      <c r="D89" s="30"/>
      <c r="E89" s="25">
        <v>27535</v>
      </c>
      <c r="F89" s="1716">
        <v>0</v>
      </c>
      <c r="G89" s="25">
        <f>F89+E89</f>
        <v>27535</v>
      </c>
      <c r="H89" s="188" t="s">
        <v>1502</v>
      </c>
    </row>
    <row r="90" spans="1:8">
      <c r="A90" s="244"/>
      <c r="B90" s="247" t="s">
        <v>1291</v>
      </c>
      <c r="C90" s="911" t="s">
        <v>1290</v>
      </c>
      <c r="D90" s="30"/>
      <c r="E90" s="25">
        <v>20000</v>
      </c>
      <c r="F90" s="1716">
        <v>0</v>
      </c>
      <c r="G90" s="25">
        <f>F90+E90</f>
        <v>20000</v>
      </c>
      <c r="H90" s="188" t="s">
        <v>174</v>
      </c>
    </row>
    <row r="91" spans="1:8" ht="13.7" customHeight="1">
      <c r="A91" s="244" t="s">
        <v>517</v>
      </c>
      <c r="B91" s="915">
        <v>16</v>
      </c>
      <c r="C91" s="248" t="s">
        <v>2134</v>
      </c>
      <c r="D91" s="25"/>
      <c r="E91" s="32">
        <f>SUM(E88:E90)</f>
        <v>50535</v>
      </c>
      <c r="F91" s="1718">
        <f>SUM(F88:F90)</f>
        <v>0</v>
      </c>
      <c r="G91" s="32">
        <f>SUM(G88:G90)</f>
        <v>50535</v>
      </c>
    </row>
    <row r="92" spans="1:8" ht="13.7" customHeight="1">
      <c r="A92" s="244" t="s">
        <v>517</v>
      </c>
      <c r="B92" s="272">
        <v>0.107</v>
      </c>
      <c r="C92" s="269" t="s">
        <v>1225</v>
      </c>
      <c r="D92" s="25"/>
      <c r="E92" s="32">
        <f>E91</f>
        <v>50535</v>
      </c>
      <c r="F92" s="1718">
        <f>F91</f>
        <v>0</v>
      </c>
      <c r="G92" s="32">
        <f>G91</f>
        <v>50535</v>
      </c>
    </row>
    <row r="93" spans="1:8" ht="11.1" customHeight="1">
      <c r="A93" s="244"/>
      <c r="B93" s="275"/>
      <c r="C93" s="269"/>
      <c r="D93" s="212"/>
      <c r="E93" s="212"/>
      <c r="F93" s="212"/>
      <c r="G93" s="212"/>
    </row>
    <row r="94" spans="1:8" ht="13.7" customHeight="1">
      <c r="A94" s="244"/>
      <c r="B94" s="272">
        <v>0.108</v>
      </c>
      <c r="C94" s="269" t="s">
        <v>1255</v>
      </c>
      <c r="D94" s="192"/>
      <c r="E94" s="192"/>
      <c r="F94" s="192"/>
      <c r="G94" s="192"/>
    </row>
    <row r="95" spans="1:8" ht="13.7" customHeight="1">
      <c r="A95" s="244"/>
      <c r="B95" s="288">
        <v>16</v>
      </c>
      <c r="C95" s="248" t="s">
        <v>2134</v>
      </c>
      <c r="D95" s="192"/>
      <c r="E95" s="192"/>
      <c r="F95" s="192"/>
      <c r="G95" s="192"/>
    </row>
    <row r="96" spans="1:8" ht="13.7" customHeight="1">
      <c r="A96" s="244"/>
      <c r="B96" s="288">
        <v>60</v>
      </c>
      <c r="C96" s="248" t="s">
        <v>1256</v>
      </c>
      <c r="D96" s="192"/>
      <c r="E96" s="192"/>
      <c r="F96" s="192"/>
      <c r="G96" s="192"/>
    </row>
    <row r="97" spans="1:8" ht="13.7" customHeight="1">
      <c r="A97" s="244"/>
      <c r="B97" s="247" t="s">
        <v>1257</v>
      </c>
      <c r="C97" s="248" t="s">
        <v>528</v>
      </c>
      <c r="D97" s="223"/>
      <c r="E97" s="25">
        <v>457</v>
      </c>
      <c r="F97" s="1840">
        <v>0</v>
      </c>
      <c r="G97" s="25">
        <f>F97+E97</f>
        <v>457</v>
      </c>
    </row>
    <row r="98" spans="1:8" ht="13.7" customHeight="1">
      <c r="A98" s="244"/>
      <c r="B98" s="247" t="s">
        <v>772</v>
      </c>
      <c r="C98" s="248" t="s">
        <v>534</v>
      </c>
      <c r="D98" s="223"/>
      <c r="E98" s="25">
        <v>552</v>
      </c>
      <c r="F98" s="1840">
        <v>0</v>
      </c>
      <c r="G98" s="25">
        <f>F98+E98</f>
        <v>552</v>
      </c>
    </row>
    <row r="99" spans="1:8" ht="13.7" customHeight="1">
      <c r="A99" s="244" t="s">
        <v>517</v>
      </c>
      <c r="B99" s="288">
        <v>60</v>
      </c>
      <c r="C99" s="248" t="s">
        <v>1256</v>
      </c>
      <c r="D99" s="25"/>
      <c r="E99" s="32">
        <f>SUM(E97:E98)</f>
        <v>1009</v>
      </c>
      <c r="F99" s="1718">
        <f>SUM(F97:F98)</f>
        <v>0</v>
      </c>
      <c r="G99" s="32">
        <f>SUM(G97:G98)</f>
        <v>1009</v>
      </c>
    </row>
    <row r="100" spans="1:8">
      <c r="A100" s="244" t="s">
        <v>517</v>
      </c>
      <c r="B100" s="272">
        <v>0.108</v>
      </c>
      <c r="C100" s="269" t="s">
        <v>1255</v>
      </c>
      <c r="D100" s="25"/>
      <c r="E100" s="32">
        <f>E99</f>
        <v>1009</v>
      </c>
      <c r="F100" s="1718">
        <f>F99</f>
        <v>0</v>
      </c>
      <c r="G100" s="32">
        <f>G99</f>
        <v>1009</v>
      </c>
      <c r="H100" s="188" t="s">
        <v>697</v>
      </c>
    </row>
    <row r="101" spans="1:8">
      <c r="A101" s="244"/>
      <c r="B101" s="272"/>
      <c r="C101" s="269"/>
      <c r="D101" s="25"/>
      <c r="E101" s="25"/>
      <c r="F101" s="25"/>
      <c r="G101" s="25"/>
    </row>
    <row r="102" spans="1:8">
      <c r="A102" s="244"/>
      <c r="B102" s="272">
        <v>0.11899999999999999</v>
      </c>
      <c r="C102" s="269" t="s">
        <v>104</v>
      </c>
      <c r="D102" s="192"/>
      <c r="E102" s="192"/>
      <c r="F102" s="192"/>
      <c r="G102" s="192"/>
    </row>
    <row r="103" spans="1:8">
      <c r="A103" s="244"/>
      <c r="B103" s="915">
        <v>61</v>
      </c>
      <c r="C103" s="248" t="s">
        <v>105</v>
      </c>
      <c r="D103" s="212"/>
      <c r="E103" s="212"/>
      <c r="F103" s="212"/>
      <c r="G103" s="212"/>
    </row>
    <row r="104" spans="1:8">
      <c r="A104" s="244"/>
      <c r="B104" s="247" t="s">
        <v>1829</v>
      </c>
      <c r="C104" s="248" t="s">
        <v>528</v>
      </c>
      <c r="D104" s="223"/>
      <c r="E104" s="25">
        <v>284</v>
      </c>
      <c r="F104" s="1716">
        <v>0</v>
      </c>
      <c r="G104" s="25">
        <f>F104+E104</f>
        <v>284</v>
      </c>
      <c r="H104" s="188" t="s">
        <v>697</v>
      </c>
    </row>
    <row r="105" spans="1:8">
      <c r="A105" s="244"/>
      <c r="B105" s="247" t="s">
        <v>23</v>
      </c>
      <c r="C105" s="248" t="s">
        <v>534</v>
      </c>
      <c r="D105" s="223"/>
      <c r="E105" s="25">
        <v>810</v>
      </c>
      <c r="F105" s="1716">
        <v>0</v>
      </c>
      <c r="G105" s="25">
        <f>F105+E105</f>
        <v>810</v>
      </c>
      <c r="H105" s="188" t="s">
        <v>697</v>
      </c>
    </row>
    <row r="106" spans="1:8" ht="39.950000000000003" customHeight="1">
      <c r="A106" s="244"/>
      <c r="B106" s="247" t="s">
        <v>564</v>
      </c>
      <c r="C106" s="248" t="s">
        <v>2123</v>
      </c>
      <c r="D106" s="223"/>
      <c r="E106" s="1716">
        <v>0</v>
      </c>
      <c r="F106" s="223">
        <v>3800</v>
      </c>
      <c r="G106" s="25">
        <f>F106+E106</f>
        <v>3800</v>
      </c>
      <c r="H106" s="188" t="s">
        <v>175</v>
      </c>
    </row>
    <row r="107" spans="1:8">
      <c r="A107" s="250" t="s">
        <v>517</v>
      </c>
      <c r="B107" s="921">
        <v>61</v>
      </c>
      <c r="C107" s="279" t="s">
        <v>105</v>
      </c>
      <c r="D107" s="34"/>
      <c r="E107" s="32">
        <f>SUM(E103:E106)</f>
        <v>1094</v>
      </c>
      <c r="F107" s="32">
        <f>SUM(F103:F106)</f>
        <v>3800</v>
      </c>
      <c r="G107" s="32">
        <f>SUM(G103:G106)</f>
        <v>4894</v>
      </c>
    </row>
    <row r="108" spans="1:8" ht="13.7" customHeight="1">
      <c r="A108" s="251"/>
      <c r="B108" s="2116">
        <v>62</v>
      </c>
      <c r="C108" s="280" t="s">
        <v>2125</v>
      </c>
      <c r="D108" s="233"/>
      <c r="E108" s="233"/>
      <c r="F108" s="233"/>
      <c r="G108" s="233"/>
    </row>
    <row r="109" spans="1:8" ht="13.7" customHeight="1">
      <c r="A109" s="244"/>
      <c r="B109" s="247" t="s">
        <v>1152</v>
      </c>
      <c r="C109" s="248" t="s">
        <v>528</v>
      </c>
      <c r="D109" s="515"/>
      <c r="E109" s="223">
        <v>297</v>
      </c>
      <c r="F109" s="515">
        <v>158</v>
      </c>
      <c r="G109" s="223">
        <f>SUM(E109:F109)</f>
        <v>455</v>
      </c>
    </row>
    <row r="110" spans="1:8" ht="13.7" customHeight="1">
      <c r="A110" s="244" t="s">
        <v>517</v>
      </c>
      <c r="B110" s="288">
        <v>62</v>
      </c>
      <c r="C110" s="248" t="s">
        <v>2125</v>
      </c>
      <c r="D110" s="223"/>
      <c r="E110" s="262">
        <f>SUM(E109:E109)</f>
        <v>297</v>
      </c>
      <c r="F110" s="262">
        <f>SUM(F109:F109)</f>
        <v>158</v>
      </c>
      <c r="G110" s="262">
        <f>SUM(G109:G109)</f>
        <v>455</v>
      </c>
      <c r="H110" s="188" t="s">
        <v>697</v>
      </c>
    </row>
    <row r="111" spans="1:8" ht="13.7" customHeight="1">
      <c r="A111" s="244"/>
      <c r="B111" s="288"/>
      <c r="C111" s="248"/>
      <c r="D111" s="212"/>
      <c r="E111" s="212"/>
      <c r="F111" s="212"/>
      <c r="G111" s="212"/>
    </row>
    <row r="112" spans="1:8" ht="13.7" customHeight="1">
      <c r="A112" s="244"/>
      <c r="B112" s="288">
        <v>63</v>
      </c>
      <c r="C112" s="248" t="s">
        <v>2126</v>
      </c>
      <c r="D112" s="192"/>
      <c r="E112" s="192"/>
      <c r="F112" s="192"/>
      <c r="G112" s="192"/>
    </row>
    <row r="113" spans="1:8" ht="13.7" customHeight="1">
      <c r="A113" s="244"/>
      <c r="B113" s="247" t="s">
        <v>1119</v>
      </c>
      <c r="C113" s="248" t="s">
        <v>528</v>
      </c>
      <c r="D113" s="515"/>
      <c r="E113" s="223">
        <v>303</v>
      </c>
      <c r="F113" s="515">
        <v>616</v>
      </c>
      <c r="G113" s="223">
        <f>SUM(E113:F113)</f>
        <v>919</v>
      </c>
    </row>
    <row r="114" spans="1:8" ht="13.7" customHeight="1">
      <c r="A114" s="244" t="s">
        <v>517</v>
      </c>
      <c r="B114" s="288">
        <v>63</v>
      </c>
      <c r="C114" s="248" t="s">
        <v>2126</v>
      </c>
      <c r="D114" s="223"/>
      <c r="E114" s="262">
        <f>SUM(E113:E113)</f>
        <v>303</v>
      </c>
      <c r="F114" s="262">
        <f>SUM(F113:F113)</f>
        <v>616</v>
      </c>
      <c r="G114" s="262">
        <f>SUM(G113:G113)</f>
        <v>919</v>
      </c>
      <c r="H114" s="188" t="s">
        <v>697</v>
      </c>
    </row>
    <row r="115" spans="1:8" ht="13.5" customHeight="1">
      <c r="A115" s="244" t="s">
        <v>517</v>
      </c>
      <c r="B115" s="272">
        <v>0.11899999999999999</v>
      </c>
      <c r="C115" s="269" t="s">
        <v>104</v>
      </c>
      <c r="D115" s="223"/>
      <c r="E115" s="262">
        <f>SUM(,E114,E110,E107)</f>
        <v>1694</v>
      </c>
      <c r="F115" s="262">
        <f>SUM(,F114,F110,F107)</f>
        <v>4574</v>
      </c>
      <c r="G115" s="262">
        <f>SUM(,G114,G110,G107)</f>
        <v>6268</v>
      </c>
    </row>
    <row r="116" spans="1:8" ht="12" customHeight="1">
      <c r="A116" s="244"/>
      <c r="B116" s="270"/>
      <c r="C116" s="269"/>
      <c r="D116" s="212"/>
      <c r="E116" s="212"/>
      <c r="F116" s="212"/>
      <c r="G116" s="212"/>
    </row>
    <row r="117" spans="1:8">
      <c r="A117" s="244"/>
      <c r="B117" s="910">
        <v>0.8</v>
      </c>
      <c r="C117" s="269" t="s">
        <v>565</v>
      </c>
      <c r="D117" s="192"/>
      <c r="E117" s="192"/>
      <c r="F117" s="192"/>
      <c r="G117" s="192"/>
    </row>
    <row r="118" spans="1:8">
      <c r="A118" s="244"/>
      <c r="B118" s="288">
        <v>16</v>
      </c>
      <c r="C118" s="248" t="s">
        <v>2134</v>
      </c>
      <c r="D118" s="192"/>
      <c r="E118" s="192"/>
      <c r="F118" s="192"/>
      <c r="G118" s="192"/>
    </row>
    <row r="119" spans="1:8">
      <c r="A119" s="244"/>
      <c r="B119" s="918" t="s">
        <v>734</v>
      </c>
      <c r="C119" s="248" t="s">
        <v>735</v>
      </c>
      <c r="D119" s="515"/>
      <c r="E119" s="25">
        <v>200</v>
      </c>
      <c r="F119" s="1840">
        <v>0</v>
      </c>
      <c r="G119" s="25">
        <f>F119+E119</f>
        <v>200</v>
      </c>
    </row>
    <row r="120" spans="1:8">
      <c r="A120" s="244" t="s">
        <v>517</v>
      </c>
      <c r="B120" s="288">
        <v>16</v>
      </c>
      <c r="C120" s="248" t="s">
        <v>2134</v>
      </c>
      <c r="D120" s="25"/>
      <c r="E120" s="32">
        <f>E119</f>
        <v>200</v>
      </c>
      <c r="F120" s="1718">
        <f>F119</f>
        <v>0</v>
      </c>
      <c r="G120" s="32">
        <f>F120+E120</f>
        <v>200</v>
      </c>
      <c r="H120" s="188" t="s">
        <v>697</v>
      </c>
    </row>
    <row r="121" spans="1:8" ht="12" customHeight="1">
      <c r="A121" s="244"/>
      <c r="B121" s="247"/>
      <c r="C121" s="248"/>
      <c r="D121" s="212"/>
      <c r="E121" s="212"/>
      <c r="F121" s="212"/>
      <c r="G121" s="212"/>
    </row>
    <row r="122" spans="1:8">
      <c r="A122" s="244"/>
      <c r="B122" s="288">
        <v>66</v>
      </c>
      <c r="C122" s="248" t="s">
        <v>1974</v>
      </c>
      <c r="D122" s="212"/>
      <c r="E122" s="212"/>
      <c r="F122" s="212"/>
      <c r="G122" s="212"/>
    </row>
    <row r="123" spans="1:8">
      <c r="A123" s="244"/>
      <c r="B123" s="288">
        <v>44</v>
      </c>
      <c r="C123" s="248" t="s">
        <v>736</v>
      </c>
      <c r="D123" s="212"/>
      <c r="E123" s="212"/>
      <c r="F123" s="212"/>
      <c r="G123" s="212"/>
    </row>
    <row r="124" spans="1:8" ht="14.1" customHeight="1">
      <c r="A124" s="244"/>
      <c r="B124" s="190" t="s">
        <v>55</v>
      </c>
      <c r="C124" s="248" t="s">
        <v>737</v>
      </c>
      <c r="D124" s="30"/>
      <c r="E124" s="25">
        <v>50000</v>
      </c>
      <c r="F124" s="1716">
        <v>0</v>
      </c>
      <c r="G124" s="25">
        <f>F124+E124</f>
        <v>50000</v>
      </c>
      <c r="H124" s="188" t="s">
        <v>1198</v>
      </c>
    </row>
    <row r="125" spans="1:8" ht="14.1" customHeight="1">
      <c r="A125" s="244" t="s">
        <v>517</v>
      </c>
      <c r="B125" s="288">
        <v>44</v>
      </c>
      <c r="C125" s="248" t="s">
        <v>526</v>
      </c>
      <c r="D125" s="25"/>
      <c r="E125" s="32">
        <f>SUM(E124:E124)</f>
        <v>50000</v>
      </c>
      <c r="F125" s="1718">
        <f>SUM(F124:F124)</f>
        <v>0</v>
      </c>
      <c r="G125" s="32">
        <f>SUM(G124:G124)</f>
        <v>50000</v>
      </c>
    </row>
    <row r="126" spans="1:8" ht="14.1" customHeight="1">
      <c r="A126" s="244" t="s">
        <v>517</v>
      </c>
      <c r="B126" s="288">
        <v>66</v>
      </c>
      <c r="C126" s="248" t="s">
        <v>1974</v>
      </c>
      <c r="D126" s="25"/>
      <c r="E126" s="32">
        <f>E125</f>
        <v>50000</v>
      </c>
      <c r="F126" s="1718">
        <f>F125</f>
        <v>0</v>
      </c>
      <c r="G126" s="32">
        <f>G125</f>
        <v>50000</v>
      </c>
    </row>
    <row r="127" spans="1:8" ht="14.1" customHeight="1">
      <c r="A127" s="244" t="s">
        <v>517</v>
      </c>
      <c r="B127" s="910">
        <v>0.8</v>
      </c>
      <c r="C127" s="269" t="s">
        <v>565</v>
      </c>
      <c r="D127" s="25"/>
      <c r="E127" s="32">
        <f>E120+E126</f>
        <v>50200</v>
      </c>
      <c r="F127" s="1718">
        <f>F120+F126</f>
        <v>0</v>
      </c>
      <c r="G127" s="32">
        <f>G120+G126</f>
        <v>50200</v>
      </c>
    </row>
    <row r="128" spans="1:8" ht="14.1" customHeight="1">
      <c r="A128" s="244" t="s">
        <v>517</v>
      </c>
      <c r="B128" s="270">
        <v>2401</v>
      </c>
      <c r="C128" s="269" t="s">
        <v>513</v>
      </c>
      <c r="D128" s="515"/>
      <c r="E128" s="259">
        <f>E58+E83+E92+E100+E115+E127</f>
        <v>176882</v>
      </c>
      <c r="F128" s="259">
        <f>F58+F83+F92+F100+F115+F127</f>
        <v>9503</v>
      </c>
      <c r="G128" s="259">
        <f>G58+G83+G92+G100+G115+G127</f>
        <v>186385</v>
      </c>
    </row>
    <row r="129" spans="1:8">
      <c r="A129" s="244"/>
      <c r="B129" s="270"/>
      <c r="C129" s="248"/>
      <c r="D129" s="192"/>
      <c r="E129" s="192"/>
      <c r="F129" s="192"/>
      <c r="G129" s="192"/>
    </row>
    <row r="130" spans="1:8">
      <c r="A130" s="244" t="s">
        <v>523</v>
      </c>
      <c r="B130" s="270">
        <v>2435</v>
      </c>
      <c r="C130" s="269" t="s">
        <v>515</v>
      </c>
      <c r="D130" s="192"/>
      <c r="E130" s="220"/>
      <c r="F130" s="220"/>
      <c r="G130" s="220"/>
    </row>
    <row r="131" spans="1:8">
      <c r="A131" s="244"/>
      <c r="B131" s="284">
        <v>1</v>
      </c>
      <c r="C131" s="248" t="s">
        <v>76</v>
      </c>
      <c r="D131" s="192"/>
      <c r="E131" s="192"/>
      <c r="F131" s="192"/>
      <c r="G131" s="192"/>
    </row>
    <row r="132" spans="1:8">
      <c r="A132" s="244"/>
      <c r="B132" s="920">
        <v>1.101</v>
      </c>
      <c r="C132" s="269" t="s">
        <v>77</v>
      </c>
      <c r="D132" s="192"/>
      <c r="E132" s="192"/>
      <c r="F132" s="192"/>
      <c r="G132" s="192"/>
    </row>
    <row r="133" spans="1:8" ht="25.5">
      <c r="A133" s="244"/>
      <c r="B133" s="915">
        <v>65</v>
      </c>
      <c r="C133" s="248" t="s">
        <v>78</v>
      </c>
      <c r="D133" s="192"/>
      <c r="E133" s="212"/>
      <c r="F133" s="212"/>
      <c r="G133" s="212"/>
    </row>
    <row r="134" spans="1:8">
      <c r="A134" s="244"/>
      <c r="B134" s="247" t="s">
        <v>1608</v>
      </c>
      <c r="C134" s="248" t="s">
        <v>528</v>
      </c>
      <c r="D134" s="223"/>
      <c r="E134" s="25">
        <v>387</v>
      </c>
      <c r="F134" s="1840">
        <v>0</v>
      </c>
      <c r="G134" s="25">
        <f>F134+E134</f>
        <v>387</v>
      </c>
    </row>
    <row r="135" spans="1:8">
      <c r="A135" s="244"/>
      <c r="B135" s="247" t="s">
        <v>1596</v>
      </c>
      <c r="C135" s="248" t="s">
        <v>534</v>
      </c>
      <c r="D135" s="223"/>
      <c r="E135" s="25">
        <v>1149</v>
      </c>
      <c r="F135" s="1840">
        <v>0</v>
      </c>
      <c r="G135" s="25">
        <f>F135+E135</f>
        <v>1149</v>
      </c>
    </row>
    <row r="136" spans="1:8" ht="25.5">
      <c r="A136" s="244" t="s">
        <v>517</v>
      </c>
      <c r="B136" s="915">
        <v>65</v>
      </c>
      <c r="C136" s="248" t="s">
        <v>78</v>
      </c>
      <c r="D136" s="25"/>
      <c r="E136" s="32">
        <f>SUM(E133:E135)</f>
        <v>1536</v>
      </c>
      <c r="F136" s="1718">
        <f>SUM(F133:F135)</f>
        <v>0</v>
      </c>
      <c r="G136" s="32">
        <f>SUM(G133:G135)</f>
        <v>1536</v>
      </c>
      <c r="H136" s="188" t="s">
        <v>697</v>
      </c>
    </row>
    <row r="137" spans="1:8">
      <c r="A137" s="244" t="s">
        <v>517</v>
      </c>
      <c r="B137" s="920">
        <v>1.101</v>
      </c>
      <c r="C137" s="269" t="s">
        <v>77</v>
      </c>
      <c r="D137" s="25"/>
      <c r="E137" s="32">
        <f t="shared" ref="E137:G139" si="1">E136</f>
        <v>1536</v>
      </c>
      <c r="F137" s="1718">
        <f t="shared" si="1"/>
        <v>0</v>
      </c>
      <c r="G137" s="32">
        <f t="shared" si="1"/>
        <v>1536</v>
      </c>
    </row>
    <row r="138" spans="1:8" ht="13.35" customHeight="1">
      <c r="A138" s="244" t="s">
        <v>517</v>
      </c>
      <c r="B138" s="284">
        <v>1</v>
      </c>
      <c r="C138" s="248" t="s">
        <v>76</v>
      </c>
      <c r="D138" s="25"/>
      <c r="E138" s="32">
        <f t="shared" si="1"/>
        <v>1536</v>
      </c>
      <c r="F138" s="1718">
        <f t="shared" si="1"/>
        <v>0</v>
      </c>
      <c r="G138" s="32">
        <f t="shared" si="1"/>
        <v>1536</v>
      </c>
    </row>
    <row r="139" spans="1:8" ht="13.35" customHeight="1">
      <c r="A139" s="250" t="s">
        <v>517</v>
      </c>
      <c r="B139" s="502">
        <v>2435</v>
      </c>
      <c r="C139" s="501" t="s">
        <v>515</v>
      </c>
      <c r="D139" s="25"/>
      <c r="E139" s="32">
        <f t="shared" si="1"/>
        <v>1536</v>
      </c>
      <c r="F139" s="1718">
        <f t="shared" si="1"/>
        <v>0</v>
      </c>
      <c r="G139" s="32">
        <f t="shared" si="1"/>
        <v>1536</v>
      </c>
    </row>
    <row r="140" spans="1:8" ht="13.35" customHeight="1">
      <c r="A140" s="285" t="s">
        <v>517</v>
      </c>
      <c r="B140" s="303"/>
      <c r="C140" s="287" t="s">
        <v>522</v>
      </c>
      <c r="D140" s="262"/>
      <c r="E140" s="262">
        <f>E139+E128</f>
        <v>178418</v>
      </c>
      <c r="F140" s="262">
        <f>F139+F128</f>
        <v>9503</v>
      </c>
      <c r="G140" s="262">
        <f>G139+G128</f>
        <v>187921</v>
      </c>
    </row>
    <row r="141" spans="1:8" ht="13.35" customHeight="1">
      <c r="A141" s="244"/>
      <c r="B141" s="270"/>
      <c r="C141" s="269"/>
      <c r="D141" s="212"/>
      <c r="E141" s="926"/>
      <c r="F141" s="212"/>
      <c r="G141" s="212"/>
    </row>
    <row r="142" spans="1:8" ht="13.35" customHeight="1">
      <c r="A142" s="244"/>
      <c r="B142" s="288"/>
      <c r="C142" s="269" t="s">
        <v>1392</v>
      </c>
      <c r="D142" s="192"/>
      <c r="E142" s="926"/>
      <c r="F142" s="192"/>
      <c r="G142" s="192"/>
    </row>
    <row r="143" spans="1:8" ht="13.35" customHeight="1">
      <c r="A143" s="513" t="s">
        <v>523</v>
      </c>
      <c r="B143" s="502">
        <v>4401</v>
      </c>
      <c r="C143" s="501" t="s">
        <v>516</v>
      </c>
      <c r="D143" s="220"/>
      <c r="E143" s="220"/>
      <c r="F143" s="220"/>
      <c r="G143" s="220"/>
    </row>
    <row r="144" spans="1:8" ht="13.35" customHeight="1">
      <c r="A144" s="244"/>
      <c r="B144" s="283">
        <v>0.8</v>
      </c>
      <c r="C144" s="269" t="s">
        <v>565</v>
      </c>
      <c r="D144" s="212"/>
      <c r="E144" s="212"/>
      <c r="F144" s="212"/>
      <c r="G144" s="212"/>
    </row>
    <row r="145" spans="1:8" ht="13.35" customHeight="1">
      <c r="A145" s="244"/>
      <c r="B145" s="915">
        <v>16</v>
      </c>
      <c r="C145" s="248" t="s">
        <v>2134</v>
      </c>
      <c r="D145" s="212"/>
      <c r="E145" s="212"/>
      <c r="F145" s="212"/>
      <c r="G145" s="212"/>
    </row>
    <row r="146" spans="1:8" ht="13.35" customHeight="1">
      <c r="A146" s="244"/>
      <c r="B146" s="922" t="s">
        <v>404</v>
      </c>
      <c r="C146" s="248" t="s">
        <v>405</v>
      </c>
      <c r="D146" s="223"/>
      <c r="E146" s="25">
        <v>5000</v>
      </c>
      <c r="F146" s="1716">
        <v>0</v>
      </c>
      <c r="G146" s="25">
        <f>F146+E146</f>
        <v>5000</v>
      </c>
    </row>
    <row r="147" spans="1:8" ht="25.5">
      <c r="A147" s="244"/>
      <c r="B147" s="1052" t="s">
        <v>1288</v>
      </c>
      <c r="C147" s="97" t="s">
        <v>1289</v>
      </c>
      <c r="D147" s="25"/>
      <c r="E147" s="25">
        <v>1000</v>
      </c>
      <c r="F147" s="1716">
        <v>0</v>
      </c>
      <c r="G147" s="25">
        <f>F147+E147</f>
        <v>1000</v>
      </c>
      <c r="H147" s="188" t="s">
        <v>805</v>
      </c>
    </row>
    <row r="148" spans="1:8" ht="39" customHeight="1">
      <c r="A148" s="244"/>
      <c r="B148" s="1052" t="s">
        <v>1292</v>
      </c>
      <c r="C148" s="97" t="s">
        <v>1293</v>
      </c>
      <c r="D148" s="25"/>
      <c r="E148" s="25">
        <v>10000</v>
      </c>
      <c r="F148" s="1716">
        <v>0</v>
      </c>
      <c r="G148" s="25">
        <f>F148+E148</f>
        <v>10000</v>
      </c>
      <c r="H148" s="188" t="s">
        <v>806</v>
      </c>
    </row>
    <row r="149" spans="1:8" ht="13.35" customHeight="1">
      <c r="A149" s="244" t="s">
        <v>517</v>
      </c>
      <c r="B149" s="915">
        <v>16</v>
      </c>
      <c r="C149" s="248" t="s">
        <v>2134</v>
      </c>
      <c r="D149" s="25"/>
      <c r="E149" s="32">
        <f>SUM(E146:E148)</f>
        <v>16000</v>
      </c>
      <c r="F149" s="1718">
        <f>SUM(F146:F148)</f>
        <v>0</v>
      </c>
      <c r="G149" s="32">
        <f>SUM(G146:G148)</f>
        <v>16000</v>
      </c>
    </row>
    <row r="150" spans="1:8" ht="13.35" customHeight="1">
      <c r="A150" s="244" t="s">
        <v>517</v>
      </c>
      <c r="B150" s="283">
        <v>0.8</v>
      </c>
      <c r="C150" s="269" t="s">
        <v>565</v>
      </c>
      <c r="D150" s="25"/>
      <c r="E150" s="32">
        <f t="shared" ref="E150:G152" si="2">E149</f>
        <v>16000</v>
      </c>
      <c r="F150" s="1718">
        <f t="shared" si="2"/>
        <v>0</v>
      </c>
      <c r="G150" s="32">
        <f t="shared" si="2"/>
        <v>16000</v>
      </c>
    </row>
    <row r="151" spans="1:8" ht="13.35" customHeight="1">
      <c r="A151" s="244" t="s">
        <v>517</v>
      </c>
      <c r="B151" s="270">
        <v>4401</v>
      </c>
      <c r="C151" s="269" t="s">
        <v>516</v>
      </c>
      <c r="D151" s="239"/>
      <c r="E151" s="260">
        <f t="shared" si="2"/>
        <v>16000</v>
      </c>
      <c r="F151" s="1771">
        <f t="shared" si="2"/>
        <v>0</v>
      </c>
      <c r="G151" s="260">
        <f t="shared" si="2"/>
        <v>16000</v>
      </c>
    </row>
    <row r="152" spans="1:8">
      <c r="A152" s="285" t="s">
        <v>517</v>
      </c>
      <c r="B152" s="303"/>
      <c r="C152" s="304" t="s">
        <v>1392</v>
      </c>
      <c r="D152" s="276"/>
      <c r="E152" s="260">
        <f>E151</f>
        <v>16000</v>
      </c>
      <c r="F152" s="1771">
        <f t="shared" si="2"/>
        <v>0</v>
      </c>
      <c r="G152" s="260">
        <f t="shared" si="2"/>
        <v>16000</v>
      </c>
    </row>
    <row r="153" spans="1:8">
      <c r="A153" s="285" t="s">
        <v>517</v>
      </c>
      <c r="B153" s="303"/>
      <c r="C153" s="304" t="s">
        <v>518</v>
      </c>
      <c r="D153" s="259"/>
      <c r="E153" s="259">
        <f>E152+E140</f>
        <v>194418</v>
      </c>
      <c r="F153" s="259">
        <f>F152+F140</f>
        <v>9503</v>
      </c>
      <c r="G153" s="259">
        <f>G152+G140</f>
        <v>203921</v>
      </c>
    </row>
    <row r="154" spans="1:8">
      <c r="B154" s="589" t="s">
        <v>1925</v>
      </c>
    </row>
    <row r="155" spans="1:8" ht="99.75" customHeight="1">
      <c r="B155" s="2468" t="s">
        <v>1441</v>
      </c>
      <c r="C155" s="2468"/>
      <c r="D155" s="2468"/>
      <c r="E155" s="2468"/>
      <c r="F155" s="2468"/>
      <c r="G155" s="2468"/>
    </row>
    <row r="161" spans="2:9" ht="13.5" thickBot="1"/>
    <row r="162" spans="2:9" ht="13.5" thickTop="1">
      <c r="B162" s="1826"/>
      <c r="C162" s="1826"/>
      <c r="D162" s="1864"/>
      <c r="E162" s="1826"/>
      <c r="F162" s="1864"/>
      <c r="G162" s="1951"/>
    </row>
    <row r="163" spans="2:9">
      <c r="B163" s="684"/>
      <c r="C163" s="684"/>
      <c r="D163" s="684"/>
      <c r="E163" s="684"/>
      <c r="F163" s="684"/>
      <c r="G163" s="684"/>
      <c r="H163" s="1801"/>
      <c r="I163" s="1801"/>
    </row>
  </sheetData>
  <autoFilter ref="A15:K155">
    <filterColumn colId="1" showButton="0"/>
    <filterColumn colId="2" showButton="0"/>
  </autoFilter>
  <customSheetViews>
    <customSheetView guid="{44B5F5DE-C96C-4269-969A-574D4EEEEEF5}" showPageBreaks="1" view="pageBreakPreview" showRuler="0" topLeftCell="A297">
      <selection activeCell="L316" sqref="L316"/>
      <colBreaks count="1" manualBreakCount="1">
        <brk id="8" max="1048575" man="1"/>
      </colBreaks>
      <pageMargins left="0.74803149606299202" right="0.39370078740157499" top="0.74803149606299202" bottom="0.90551181102362199" header="0.511811023622047" footer="0.59055118110236204"/>
      <printOptions horizontalCentered="1"/>
      <pageSetup paperSize="9" firstPageNumber="51"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280">
      <selection activeCell="B315" sqref="B315:G315"/>
      <pageMargins left="0.74803149606299202" right="0.39370078740157499" top="0.74803149606299202" bottom="0.90551181102362199" header="0.511811023622047" footer="0.59055118110236204"/>
      <printOptions horizontalCentered="1"/>
      <pageSetup paperSize="9" firstPageNumber="51"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297">
      <selection activeCell="L316" sqref="L316"/>
      <colBreaks count="1" manualBreakCount="1">
        <brk id="8" max="1048575" man="1"/>
      </colBreaks>
      <pageMargins left="0.74803149606299202" right="0.39370078740157499" top="0.74803149606299202" bottom="0.90551181102362199" header="0.511811023622047" footer="0.59055118110236204"/>
      <printOptions horizontalCentered="1"/>
      <pageSetup paperSize="9" firstPageNumber="51"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showAutoFilter="1" view="pageBreakPreview" showRuler="0" topLeftCell="A121">
      <selection activeCell="C135" sqref="C135"/>
      <colBreaks count="1" manualBreakCount="1">
        <brk id="8" max="1048575" man="1"/>
      </colBreaks>
      <pageMargins left="0.74803149606299202" right="0.74803149606299202" top="0.74803149606299202" bottom="4.13" header="0.35" footer="3"/>
      <printOptions horizontalCentered="1"/>
      <pageSetup paperSize="9" firstPageNumber="63"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B155:G155"/>
    <mergeCell ref="B14:G14"/>
    <mergeCell ref="B15:D15"/>
    <mergeCell ref="A1:G1"/>
    <mergeCell ref="A2:G2"/>
    <mergeCell ref="A5:G5"/>
    <mergeCell ref="B6:G6"/>
  </mergeCells>
  <phoneticPr fontId="25" type="noConversion"/>
  <printOptions horizontalCentered="1"/>
  <pageMargins left="0.74803149606299202" right="0.74803149606299202" top="0.74803149606299202" bottom="4.13" header="0.35" footer="3"/>
  <pageSetup paperSize="9" firstPageNumber="63" orientation="portrait" blackAndWhite="1" useFirstPageNumber="1" r:id="rId5"/>
  <headerFooter alignWithMargins="0">
    <oddHeader xml:space="preserve">&amp;C   </oddHeader>
    <oddFooter>&amp;C&amp;"Times New Roman,Bold"&amp;P</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sheetPr syncVertical="1" syncRef="A4" transitionEvaluation="1" codeName="Sheet9"/>
  <dimension ref="A1:I706"/>
  <sheetViews>
    <sheetView view="pageBreakPreview" topLeftCell="A4" zoomScaleSheetLayoutView="130" workbookViewId="0">
      <selection activeCell="H61" sqref="H61"/>
    </sheetView>
  </sheetViews>
  <sheetFormatPr defaultColWidth="11" defaultRowHeight="12.75"/>
  <cols>
    <col min="1" max="1" width="4.28515625" style="1820" customWidth="1"/>
    <col min="2" max="2" width="6" style="1820" bestFit="1" customWidth="1"/>
    <col min="3" max="3" width="27" style="2371" customWidth="1"/>
    <col min="4" max="8" width="8.140625" style="612" customWidth="1"/>
    <col min="9" max="9" width="9.85546875" style="612" customWidth="1"/>
    <col min="10" max="16384" width="11" style="612"/>
  </cols>
  <sheetData>
    <row r="1" spans="1:9" ht="15.75">
      <c r="A1" s="2407"/>
      <c r="B1" s="2407"/>
      <c r="C1" s="2407"/>
      <c r="D1" s="2407"/>
      <c r="E1" s="2407"/>
      <c r="F1" s="2407"/>
      <c r="G1" s="2407"/>
      <c r="H1" s="2407"/>
      <c r="I1" s="2407"/>
    </row>
    <row r="3" spans="1:9" ht="15.75">
      <c r="A3" s="2406" t="s">
        <v>339</v>
      </c>
      <c r="B3" s="2406"/>
      <c r="C3" s="2406"/>
      <c r="D3" s="2406"/>
      <c r="E3" s="2406"/>
      <c r="F3" s="2406"/>
      <c r="G3" s="2406"/>
      <c r="H3" s="2406"/>
      <c r="I3" s="2406"/>
    </row>
    <row r="4" spans="1:9" ht="13.5" thickBot="1">
      <c r="A4" s="2365"/>
      <c r="B4" s="2372"/>
      <c r="C4" s="2373"/>
      <c r="D4" s="2374"/>
      <c r="E4" s="2374"/>
      <c r="F4" s="2374"/>
      <c r="G4" s="2374"/>
      <c r="H4" s="2366"/>
      <c r="I4" s="2367" t="s">
        <v>2070</v>
      </c>
    </row>
    <row r="5" spans="1:9" s="2368" customFormat="1" ht="27" thickTop="1" thickBot="1">
      <c r="A5" s="2392" t="s">
        <v>1815</v>
      </c>
      <c r="B5" s="2393" t="s">
        <v>1816</v>
      </c>
      <c r="C5" s="2394" t="s">
        <v>1817</v>
      </c>
      <c r="D5" s="2393" t="s">
        <v>1818</v>
      </c>
      <c r="E5" s="2393" t="s">
        <v>1819</v>
      </c>
      <c r="F5" s="2395" t="s">
        <v>1820</v>
      </c>
      <c r="G5" s="2393" t="s">
        <v>1821</v>
      </c>
      <c r="H5" s="2395" t="s">
        <v>521</v>
      </c>
      <c r="I5" s="2396" t="s">
        <v>1043</v>
      </c>
    </row>
    <row r="6" spans="1:9" s="2369" customFormat="1" ht="15" customHeight="1" thickTop="1" thickBot="1">
      <c r="A6" s="2397">
        <v>1</v>
      </c>
      <c r="B6" s="2398">
        <v>2</v>
      </c>
      <c r="C6" s="2399"/>
      <c r="D6" s="2400"/>
      <c r="E6" s="2400"/>
      <c r="F6" s="2398"/>
      <c r="G6" s="2400"/>
      <c r="H6" s="2400"/>
      <c r="I6" s="2401"/>
    </row>
    <row r="7" spans="1:9" s="2369" customFormat="1" ht="26.25" thickTop="1">
      <c r="A7" s="1830">
        <v>1</v>
      </c>
      <c r="B7" s="1816">
        <v>1</v>
      </c>
      <c r="C7" s="1817" t="s">
        <v>1822</v>
      </c>
      <c r="D7" s="2361" t="e">
        <f>'Dem1'!#REF!</f>
        <v>#REF!</v>
      </c>
      <c r="E7" s="2361" t="e">
        <f>'Dem1'!#REF!</f>
        <v>#REF!</v>
      </c>
      <c r="F7" s="2375" t="e">
        <f>'Dem1'!#REF!</f>
        <v>#REF!</v>
      </c>
      <c r="G7" s="2361" t="e">
        <f>'Dem1'!#REF!</f>
        <v>#REF!</v>
      </c>
      <c r="H7" s="2375" t="e">
        <f>'Dem1'!#REF!</f>
        <v>#REF!</v>
      </c>
      <c r="I7" s="2387" t="e">
        <f>'Dem1'!#REF!</f>
        <v>#REF!</v>
      </c>
    </row>
    <row r="8" spans="1:9" ht="30" customHeight="1">
      <c r="A8" s="1818">
        <v>2</v>
      </c>
      <c r="B8" s="1819">
        <v>2</v>
      </c>
      <c r="C8" s="623" t="s">
        <v>1823</v>
      </c>
      <c r="D8" s="2333" t="e">
        <f>'dem2'!#REF!</f>
        <v>#REF!</v>
      </c>
      <c r="E8" s="2333" t="e">
        <f>'dem2'!#REF!</f>
        <v>#REF!</v>
      </c>
      <c r="F8" s="1897" t="e">
        <f>'dem2'!#REF!</f>
        <v>#REF!</v>
      </c>
      <c r="G8" s="1897" t="e">
        <f>'dem2'!#REF!</f>
        <v>#REF!</v>
      </c>
      <c r="H8" s="1897" t="e">
        <f>'dem2'!#REF!</f>
        <v>#REF!</v>
      </c>
      <c r="I8" s="2378" t="e">
        <f>'dem2'!#REF!</f>
        <v>#REF!</v>
      </c>
    </row>
    <row r="9" spans="1:9">
      <c r="A9" s="1818">
        <v>3</v>
      </c>
      <c r="B9" s="1819">
        <v>3</v>
      </c>
      <c r="C9" s="623" t="s">
        <v>1824</v>
      </c>
      <c r="D9" s="2333" t="e">
        <f>'dem3'!#REF!</f>
        <v>#REF!</v>
      </c>
      <c r="E9" s="2333" t="e">
        <f>'dem3'!#REF!</f>
        <v>#REF!</v>
      </c>
      <c r="F9" s="1897" t="e">
        <f>'dem3'!#REF!</f>
        <v>#REF!</v>
      </c>
      <c r="G9" s="1897" t="e">
        <f>'dem3'!#REF!</f>
        <v>#REF!</v>
      </c>
      <c r="H9" s="1897" t="e">
        <f>'dem3'!#REF!</f>
        <v>#REF!</v>
      </c>
      <c r="I9" s="2378" t="e">
        <f>'dem3'!#REF!</f>
        <v>#REF!</v>
      </c>
    </row>
    <row r="10" spans="1:9">
      <c r="A10" s="1818">
        <v>4</v>
      </c>
      <c r="B10" s="2390">
        <v>4</v>
      </c>
      <c r="C10" s="2391" t="s">
        <v>1628</v>
      </c>
      <c r="D10" s="2333" t="e">
        <f>'dem4'!#REF!</f>
        <v>#REF!</v>
      </c>
      <c r="E10" s="2333" t="e">
        <f>'dem4'!#REF!</f>
        <v>#REF!</v>
      </c>
      <c r="F10" s="1897" t="e">
        <f>'dem4'!#REF!</f>
        <v>#REF!</v>
      </c>
      <c r="G10" s="2333" t="e">
        <f>'dem4'!#REF!</f>
        <v>#REF!</v>
      </c>
      <c r="H10" s="2333" t="e">
        <f>'dem4'!#REF!</f>
        <v>#REF!</v>
      </c>
      <c r="I10" s="2378" t="e">
        <f>'dem4'!#REF!</f>
        <v>#REF!</v>
      </c>
    </row>
    <row r="11" spans="1:9">
      <c r="A11" s="1818">
        <v>5</v>
      </c>
      <c r="B11" s="1819">
        <v>5</v>
      </c>
      <c r="C11" s="623" t="s">
        <v>2015</v>
      </c>
      <c r="D11" s="2333" t="e">
        <f>'dem5'!#REF!</f>
        <v>#REF!</v>
      </c>
      <c r="E11" s="2333" t="e">
        <f>'dem5'!#REF!</f>
        <v>#REF!</v>
      </c>
      <c r="F11" s="1897" t="e">
        <f>'dem5'!#REF!</f>
        <v>#REF!</v>
      </c>
      <c r="G11" s="2333" t="e">
        <f>'dem5'!#REF!</f>
        <v>#REF!</v>
      </c>
      <c r="H11" s="1897" t="e">
        <f>'dem5'!#REF!</f>
        <v>#REF!</v>
      </c>
      <c r="I11" s="2378" t="e">
        <f>'dem5'!#REF!</f>
        <v>#REF!</v>
      </c>
    </row>
    <row r="12" spans="1:9">
      <c r="A12" s="1818">
        <v>6</v>
      </c>
      <c r="B12" s="1819">
        <v>6</v>
      </c>
      <c r="C12" s="623" t="s">
        <v>2016</v>
      </c>
      <c r="D12" s="2333" t="e">
        <f>'dem6'!#REF!</f>
        <v>#REF!</v>
      </c>
      <c r="E12" s="2333" t="e">
        <f>'dem6'!#REF!</f>
        <v>#REF!</v>
      </c>
      <c r="F12" s="2333" t="e">
        <f>'dem6'!#REF!</f>
        <v>#REF!</v>
      </c>
      <c r="G12" s="2333" t="e">
        <f>'dem6'!#REF!</f>
        <v>#REF!</v>
      </c>
      <c r="H12" s="1897" t="e">
        <f>'dem6'!#REF!</f>
        <v>#REF!</v>
      </c>
      <c r="I12" s="2378" t="e">
        <f>'dem6'!#REF!</f>
        <v>#REF!</v>
      </c>
    </row>
    <row r="13" spans="1:9">
      <c r="A13" s="1818">
        <v>7</v>
      </c>
      <c r="B13" s="1819">
        <v>7</v>
      </c>
      <c r="C13" s="623" t="s">
        <v>2017</v>
      </c>
      <c r="D13" s="2333" t="e">
        <f>'dem7'!#REF!</f>
        <v>#REF!</v>
      </c>
      <c r="E13" s="2333" t="e">
        <f>'dem7'!#REF!</f>
        <v>#REF!</v>
      </c>
      <c r="F13" s="1897" t="e">
        <f>'dem7'!#REF!</f>
        <v>#REF!</v>
      </c>
      <c r="G13" s="1897" t="e">
        <f>'dem7'!#REF!</f>
        <v>#REF!</v>
      </c>
      <c r="H13" s="1897" t="e">
        <f>'dem7'!#REF!</f>
        <v>#REF!</v>
      </c>
      <c r="I13" s="2378" t="e">
        <f>'dem7'!#REF!</f>
        <v>#REF!</v>
      </c>
    </row>
    <row r="14" spans="1:9" ht="25.5">
      <c r="A14" s="1818">
        <v>8</v>
      </c>
      <c r="B14" s="1819">
        <v>10</v>
      </c>
      <c r="C14" s="623" t="s">
        <v>2018</v>
      </c>
      <c r="D14" s="2333">
        <f>'dem10'!B101</f>
        <v>0</v>
      </c>
      <c r="E14" s="2333">
        <f>'dem10'!C101</f>
        <v>0</v>
      </c>
      <c r="F14" s="2333">
        <f>'dem10'!D101</f>
        <v>0</v>
      </c>
      <c r="G14" s="2333">
        <f>'dem10'!E101</f>
        <v>0</v>
      </c>
      <c r="H14" s="1897">
        <f>'dem10'!F101</f>
        <v>0</v>
      </c>
      <c r="I14" s="2378">
        <f>'dem10'!G101</f>
        <v>0</v>
      </c>
    </row>
    <row r="15" spans="1:9" ht="25.5">
      <c r="A15" s="1818">
        <v>9</v>
      </c>
      <c r="B15" s="1819">
        <v>11</v>
      </c>
      <c r="C15" s="623" t="s">
        <v>2019</v>
      </c>
      <c r="D15" s="2333">
        <f>'dem11'!B101</f>
        <v>0</v>
      </c>
      <c r="E15" s="1897">
        <f>'dem11'!C101</f>
        <v>0</v>
      </c>
      <c r="F15" s="1897">
        <f>'dem11'!D101</f>
        <v>0</v>
      </c>
      <c r="G15" s="1897">
        <f>'dem11'!E101</f>
        <v>0</v>
      </c>
      <c r="H15" s="1897">
        <f>'dem11'!F101</f>
        <v>0</v>
      </c>
      <c r="I15" s="2378">
        <f>'dem11'!G101</f>
        <v>0</v>
      </c>
    </row>
    <row r="16" spans="1:9" ht="25.5">
      <c r="A16" s="1818">
        <v>10</v>
      </c>
      <c r="B16" s="1819">
        <v>12</v>
      </c>
      <c r="C16" s="623" t="s">
        <v>2020</v>
      </c>
      <c r="D16" s="2333">
        <f>'dem12'!B312</f>
        <v>0</v>
      </c>
      <c r="E16" s="2333">
        <f>'dem12'!C312</f>
        <v>0</v>
      </c>
      <c r="F16" s="1897">
        <f>'dem12'!D312</f>
        <v>0</v>
      </c>
      <c r="G16" s="1897">
        <f>'dem12'!E312</f>
        <v>0</v>
      </c>
      <c r="H16" s="1897">
        <f>'dem12'!F312</f>
        <v>0</v>
      </c>
      <c r="I16" s="2378">
        <f>'dem12'!G312</f>
        <v>0</v>
      </c>
    </row>
    <row r="17" spans="1:9">
      <c r="A17" s="1818">
        <v>11</v>
      </c>
      <c r="B17" s="1819" t="s">
        <v>2021</v>
      </c>
      <c r="C17" s="623" t="s">
        <v>2022</v>
      </c>
      <c r="D17" s="2333">
        <f>gov!B72</f>
        <v>0</v>
      </c>
      <c r="E17" s="2333">
        <f>gov!C72</f>
        <v>0</v>
      </c>
      <c r="F17" s="2333">
        <f>gov!D72</f>
        <v>0</v>
      </c>
      <c r="G17" s="2333">
        <f>gov!E72</f>
        <v>0</v>
      </c>
      <c r="H17" s="1897">
        <f>gov!F72</f>
        <v>0</v>
      </c>
      <c r="I17" s="2378">
        <f>gov!G72</f>
        <v>0</v>
      </c>
    </row>
    <row r="18" spans="1:9" ht="25.5">
      <c r="A18" s="1818">
        <v>12</v>
      </c>
      <c r="B18" s="1819">
        <v>13</v>
      </c>
      <c r="C18" s="623" t="s">
        <v>453</v>
      </c>
      <c r="D18" s="2333">
        <f>'dem13'!B359</f>
        <v>0</v>
      </c>
      <c r="E18" s="2333">
        <f>'dem13'!C359</f>
        <v>0</v>
      </c>
      <c r="F18" s="1897">
        <f>'dem13'!D359</f>
        <v>0</v>
      </c>
      <c r="G18" s="2333">
        <f>'dem13'!E359</f>
        <v>0</v>
      </c>
      <c r="H18" s="1897">
        <f>'dem13'!F359</f>
        <v>0</v>
      </c>
      <c r="I18" s="2378">
        <f>'dem13'!G359</f>
        <v>0</v>
      </c>
    </row>
    <row r="19" spans="1:9">
      <c r="A19" s="1818">
        <v>13</v>
      </c>
      <c r="B19" s="1819">
        <v>14</v>
      </c>
      <c r="C19" s="623" t="s">
        <v>454</v>
      </c>
      <c r="D19" s="2333">
        <f>'dem14'!B38</f>
        <v>0</v>
      </c>
      <c r="E19" s="2333">
        <f>'dem14'!C38</f>
        <v>0</v>
      </c>
      <c r="F19" s="2333">
        <f>'dem14'!D38</f>
        <v>0</v>
      </c>
      <c r="G19" s="2333">
        <f>'dem14'!E38</f>
        <v>0</v>
      </c>
      <c r="H19" s="1897">
        <f>'dem14'!F38</f>
        <v>0</v>
      </c>
      <c r="I19" s="2378">
        <f>'dem14'!G38</f>
        <v>0</v>
      </c>
    </row>
    <row r="20" spans="1:9" ht="25.5">
      <c r="A20" s="1818">
        <v>14</v>
      </c>
      <c r="B20" s="1819">
        <v>15</v>
      </c>
      <c r="C20" s="623" t="s">
        <v>455</v>
      </c>
      <c r="D20" s="2333">
        <f>'dem15'!B163</f>
        <v>0</v>
      </c>
      <c r="E20" s="2333">
        <f>'dem15'!C163</f>
        <v>0</v>
      </c>
      <c r="F20" s="1897">
        <f>'dem15'!D163</f>
        <v>0</v>
      </c>
      <c r="G20" s="2333">
        <f>'dem15'!E163</f>
        <v>0</v>
      </c>
      <c r="H20" s="1897">
        <f>'dem15'!F163</f>
        <v>0</v>
      </c>
      <c r="I20" s="2378">
        <f>'dem15'!G163</f>
        <v>0</v>
      </c>
    </row>
    <row r="21" spans="1:9">
      <c r="A21" s="1818">
        <v>15</v>
      </c>
      <c r="B21" s="1819">
        <v>16</v>
      </c>
      <c r="C21" s="623" t="s">
        <v>456</v>
      </c>
      <c r="D21" s="2333">
        <f>'dem16'!B111</f>
        <v>0</v>
      </c>
      <c r="E21" s="2333">
        <f>'dem16'!C111</f>
        <v>0</v>
      </c>
      <c r="F21" s="1897">
        <f>'dem16'!D111</f>
        <v>0</v>
      </c>
      <c r="G21" s="2333">
        <f>'dem16'!E111</f>
        <v>0</v>
      </c>
      <c r="H21" s="2333">
        <f>'dem16'!F111</f>
        <v>0</v>
      </c>
      <c r="I21" s="2378">
        <f>'dem16'!G111</f>
        <v>0</v>
      </c>
    </row>
    <row r="22" spans="1:9">
      <c r="A22" s="1818">
        <v>16</v>
      </c>
      <c r="B22" s="1819">
        <v>17</v>
      </c>
      <c r="C22" s="623" t="s">
        <v>899</v>
      </c>
      <c r="D22" s="2333">
        <f>'dem17'!B56</f>
        <v>0</v>
      </c>
      <c r="E22" s="2333">
        <f>'dem17'!C56</f>
        <v>0</v>
      </c>
      <c r="F22" s="1897">
        <f>'dem17'!D56</f>
        <v>0</v>
      </c>
      <c r="G22" s="2333">
        <f>'dem17'!E56</f>
        <v>0</v>
      </c>
      <c r="H22" s="2333">
        <f>'dem17'!F56</f>
        <v>0</v>
      </c>
      <c r="I22" s="2378">
        <f>'dem17'!G56</f>
        <v>0</v>
      </c>
    </row>
    <row r="23" spans="1:9">
      <c r="A23" s="1818">
        <v>17</v>
      </c>
      <c r="B23" s="1819">
        <v>18</v>
      </c>
      <c r="C23" s="623" t="s">
        <v>457</v>
      </c>
      <c r="D23" s="2333">
        <f>'dem18'!B40</f>
        <v>0</v>
      </c>
      <c r="E23" s="2333">
        <f>'dem18'!C40</f>
        <v>0</v>
      </c>
      <c r="F23" s="1897">
        <f>'dem18'!D40</f>
        <v>0</v>
      </c>
      <c r="G23" s="2333">
        <f>'dem18'!E40</f>
        <v>0</v>
      </c>
      <c r="H23" s="2333">
        <f>'dem18'!F40</f>
        <v>0</v>
      </c>
      <c r="I23" s="2378">
        <f>'dem18'!G40</f>
        <v>0</v>
      </c>
    </row>
    <row r="24" spans="1:9">
      <c r="A24" s="1818">
        <v>18</v>
      </c>
      <c r="B24" s="1819">
        <v>19</v>
      </c>
      <c r="C24" s="623" t="s">
        <v>458</v>
      </c>
      <c r="D24" s="2335">
        <f>'dem19'!B87</f>
        <v>0</v>
      </c>
      <c r="E24" s="2335">
        <f>'dem19'!C87</f>
        <v>0</v>
      </c>
      <c r="F24" s="633">
        <f>'dem19'!D87</f>
        <v>0</v>
      </c>
      <c r="G24" s="2335">
        <f>'dem19'!E87</f>
        <v>0</v>
      </c>
      <c r="H24" s="2335">
        <f>'dem19'!F87</f>
        <v>0</v>
      </c>
      <c r="I24" s="2378">
        <f>'dem19'!G87</f>
        <v>0</v>
      </c>
    </row>
    <row r="25" spans="1:9">
      <c r="A25" s="1818">
        <v>19</v>
      </c>
      <c r="B25" s="1819">
        <v>20</v>
      </c>
      <c r="C25" s="623" t="s">
        <v>459</v>
      </c>
      <c r="D25" s="2335">
        <f>'dem20'!B45</f>
        <v>0</v>
      </c>
      <c r="E25" s="2335">
        <f>'dem20'!C45</f>
        <v>0</v>
      </c>
      <c r="F25" s="2335">
        <f>'dem20'!D45</f>
        <v>0</v>
      </c>
      <c r="G25" s="2335">
        <f>'dem20'!E45</f>
        <v>0</v>
      </c>
      <c r="H25" s="633">
        <f>'dem20'!F45</f>
        <v>0</v>
      </c>
      <c r="I25" s="2378">
        <f>'dem20'!G45</f>
        <v>0</v>
      </c>
    </row>
    <row r="26" spans="1:9">
      <c r="A26" s="1818">
        <v>20</v>
      </c>
      <c r="B26" s="1819">
        <v>21</v>
      </c>
      <c r="C26" s="623" t="s">
        <v>460</v>
      </c>
      <c r="D26" s="2335">
        <f>'dem21'!B62</f>
        <v>0</v>
      </c>
      <c r="E26" s="2335">
        <f>'dem21'!C62</f>
        <v>0</v>
      </c>
      <c r="F26" s="633">
        <f>'dem21'!D62</f>
        <v>0</v>
      </c>
      <c r="G26" s="633">
        <f>'dem21'!E62</f>
        <v>0</v>
      </c>
      <c r="H26" s="633">
        <f>'dem21'!F62</f>
        <v>0</v>
      </c>
      <c r="I26" s="2378">
        <f>'dem21'!G62</f>
        <v>0</v>
      </c>
    </row>
    <row r="27" spans="1:9" ht="25.5">
      <c r="A27" s="1818">
        <v>21</v>
      </c>
      <c r="B27" s="1819">
        <v>22</v>
      </c>
      <c r="C27" s="623" t="s">
        <v>461</v>
      </c>
      <c r="D27" s="2335">
        <f>'dem22'!B97</f>
        <v>0</v>
      </c>
      <c r="E27" s="2335">
        <f>'dem22'!C97</f>
        <v>0</v>
      </c>
      <c r="F27" s="633">
        <f>'dem22'!D97</f>
        <v>0</v>
      </c>
      <c r="G27" s="633">
        <f>'dem22'!E97</f>
        <v>0</v>
      </c>
      <c r="H27" s="633">
        <f>'dem22'!F97</f>
        <v>0</v>
      </c>
      <c r="I27" s="2378">
        <f>'dem22'!G97</f>
        <v>0</v>
      </c>
    </row>
    <row r="28" spans="1:9">
      <c r="A28" s="1818">
        <v>22</v>
      </c>
      <c r="B28" s="1819">
        <v>23</v>
      </c>
      <c r="C28" s="623" t="s">
        <v>462</v>
      </c>
      <c r="D28" s="2335">
        <f>'dem23'!B48</f>
        <v>0</v>
      </c>
      <c r="E28" s="2335">
        <f>'dem23'!C48</f>
        <v>0</v>
      </c>
      <c r="F28" s="2335">
        <f>'dem23'!D48</f>
        <v>0</v>
      </c>
      <c r="G28" s="2335">
        <f>'dem23'!E48</f>
        <v>0</v>
      </c>
      <c r="H28" s="633">
        <f>'dem23'!F48</f>
        <v>0</v>
      </c>
      <c r="I28" s="2378">
        <f>'dem23'!G48</f>
        <v>0</v>
      </c>
    </row>
    <row r="29" spans="1:9" ht="13.5" thickBot="1">
      <c r="A29" s="1822">
        <v>23</v>
      </c>
      <c r="B29" s="1823">
        <v>24</v>
      </c>
      <c r="C29" s="1824" t="s">
        <v>463</v>
      </c>
      <c r="D29" s="2363">
        <f>'dem24'!B59</f>
        <v>0</v>
      </c>
      <c r="E29" s="2363">
        <f>'dem24'!C59</f>
        <v>0</v>
      </c>
      <c r="F29" s="2363">
        <f>'dem24'!D59</f>
        <v>0</v>
      </c>
      <c r="G29" s="2363">
        <f>'dem24'!E59</f>
        <v>0</v>
      </c>
      <c r="H29" s="2377">
        <f>'dem24'!F59</f>
        <v>0</v>
      </c>
      <c r="I29" s="2380">
        <f>'dem24'!G59</f>
        <v>0</v>
      </c>
    </row>
    <row r="30" spans="1:9" ht="13.5" thickTop="1">
      <c r="A30" s="2389">
        <v>24</v>
      </c>
      <c r="B30" s="2382">
        <v>25</v>
      </c>
      <c r="C30" s="2328" t="s">
        <v>900</v>
      </c>
      <c r="D30" s="2383">
        <f>'dem25'!B46</f>
        <v>0</v>
      </c>
      <c r="E30" s="2383">
        <f>'dem25'!C46</f>
        <v>0</v>
      </c>
      <c r="F30" s="2384">
        <f>'dem25'!D46</f>
        <v>0</v>
      </c>
      <c r="G30" s="2383">
        <f>'dem25'!E46</f>
        <v>0</v>
      </c>
      <c r="H30" s="2383">
        <f>'dem25'!F46</f>
        <v>0</v>
      </c>
      <c r="I30" s="2385">
        <f>'dem25'!G46</f>
        <v>0</v>
      </c>
    </row>
    <row r="31" spans="1:9">
      <c r="A31" s="1818">
        <v>25</v>
      </c>
      <c r="B31" s="1821">
        <v>26</v>
      </c>
      <c r="C31" s="1705" t="s">
        <v>536</v>
      </c>
      <c r="D31" s="2362">
        <f>'dem26'!B47</f>
        <v>0</v>
      </c>
      <c r="E31" s="2362">
        <f>'dem26'!C47</f>
        <v>0</v>
      </c>
      <c r="F31" s="2362">
        <f>'dem26'!D47</f>
        <v>0</v>
      </c>
      <c r="G31" s="2362">
        <f>'dem26'!E47</f>
        <v>0</v>
      </c>
      <c r="H31" s="2376">
        <f>'dem26'!F47</f>
        <v>0</v>
      </c>
      <c r="I31" s="2379">
        <f>'dem26'!G47</f>
        <v>0</v>
      </c>
    </row>
    <row r="32" spans="1:9">
      <c r="A32" s="1818">
        <v>26</v>
      </c>
      <c r="B32" s="1821">
        <v>27</v>
      </c>
      <c r="C32" s="1705" t="s">
        <v>464</v>
      </c>
      <c r="D32" s="2362">
        <f>'dem27'!B29</f>
        <v>0</v>
      </c>
      <c r="E32" s="2362">
        <f>'dem27'!C29</f>
        <v>0</v>
      </c>
      <c r="F32" s="2362">
        <f>'dem27'!D29</f>
        <v>0</v>
      </c>
      <c r="G32" s="2362">
        <f>'dem27'!E29</f>
        <v>0</v>
      </c>
      <c r="H32" s="2376">
        <f>'dem27'!F29</f>
        <v>0</v>
      </c>
      <c r="I32" s="2379">
        <f>'dem27'!G29</f>
        <v>0</v>
      </c>
    </row>
    <row r="33" spans="1:9" ht="66.75" customHeight="1">
      <c r="A33" s="1818">
        <v>27</v>
      </c>
      <c r="B33" s="1819">
        <v>28</v>
      </c>
      <c r="C33" s="2386" t="s">
        <v>465</v>
      </c>
      <c r="D33" s="2335">
        <f>'dem28'!B57</f>
        <v>0</v>
      </c>
      <c r="E33" s="2335">
        <f>'dem28'!C57</f>
        <v>0</v>
      </c>
      <c r="F33" s="633">
        <f>'dem28'!D57</f>
        <v>0</v>
      </c>
      <c r="G33" s="633">
        <f>'dem28'!E57</f>
        <v>0</v>
      </c>
      <c r="H33" s="633">
        <f>'dem28'!F57</f>
        <v>0</v>
      </c>
      <c r="I33" s="2378">
        <f>'dem28'!G57</f>
        <v>0</v>
      </c>
    </row>
    <row r="34" spans="1:9" ht="38.25">
      <c r="A34" s="1818">
        <v>28</v>
      </c>
      <c r="B34" s="1819">
        <v>29</v>
      </c>
      <c r="C34" s="623" t="s">
        <v>483</v>
      </c>
      <c r="D34" s="2335">
        <f>'dem29'!B56</f>
        <v>0</v>
      </c>
      <c r="E34" s="2335">
        <f>'dem29'!C56</f>
        <v>0</v>
      </c>
      <c r="F34" s="633">
        <f>'dem29'!D56</f>
        <v>0</v>
      </c>
      <c r="G34" s="2335">
        <f>'dem29'!E56</f>
        <v>0</v>
      </c>
      <c r="H34" s="2335">
        <f>'dem29'!F56</f>
        <v>0</v>
      </c>
      <c r="I34" s="2378">
        <f>'dem29'!G56</f>
        <v>0</v>
      </c>
    </row>
    <row r="35" spans="1:9">
      <c r="A35" s="1818">
        <v>29</v>
      </c>
      <c r="B35" s="1819">
        <v>30</v>
      </c>
      <c r="C35" s="623" t="s">
        <v>484</v>
      </c>
      <c r="D35" s="2335">
        <f>'dem30'!B59</f>
        <v>0</v>
      </c>
      <c r="E35" s="2335">
        <f>'dem30'!C59</f>
        <v>0</v>
      </c>
      <c r="F35" s="633">
        <f>'dem30'!D59</f>
        <v>0</v>
      </c>
      <c r="G35" s="2335">
        <f>'dem30'!E59</f>
        <v>0</v>
      </c>
      <c r="H35" s="633">
        <f>'dem30'!F59</f>
        <v>0</v>
      </c>
      <c r="I35" s="2378">
        <f>'dem30'!G59</f>
        <v>0</v>
      </c>
    </row>
    <row r="36" spans="1:9">
      <c r="A36" s="1818">
        <v>30</v>
      </c>
      <c r="B36" s="1819">
        <v>31</v>
      </c>
      <c r="C36" s="623" t="s">
        <v>485</v>
      </c>
      <c r="D36" s="2335">
        <f>'dem31'!B107</f>
        <v>0</v>
      </c>
      <c r="E36" s="633">
        <f>'dem31'!C107</f>
        <v>0</v>
      </c>
      <c r="F36" s="633">
        <f>'dem31'!D107</f>
        <v>0</v>
      </c>
      <c r="G36" s="2335">
        <f>'dem31'!E107</f>
        <v>0</v>
      </c>
      <c r="H36" s="633">
        <f>'dem31'!F107</f>
        <v>0</v>
      </c>
      <c r="I36" s="2378">
        <f>'dem31'!G107</f>
        <v>0</v>
      </c>
    </row>
    <row r="37" spans="1:9">
      <c r="A37" s="1818">
        <v>31</v>
      </c>
      <c r="B37" s="1819">
        <v>32</v>
      </c>
      <c r="C37" s="623" t="s">
        <v>486</v>
      </c>
      <c r="D37" s="2335">
        <f>'dem32'!B31</f>
        <v>0</v>
      </c>
      <c r="E37" s="2335">
        <f>'dem32'!C31</f>
        <v>0</v>
      </c>
      <c r="F37" s="633">
        <f>'dem32'!D31</f>
        <v>0</v>
      </c>
      <c r="G37" s="2335">
        <f>'dem32'!E31</f>
        <v>0</v>
      </c>
      <c r="H37" s="2335">
        <f>'dem32'!F31</f>
        <v>0</v>
      </c>
      <c r="I37" s="2378">
        <f>'dem32'!G31</f>
        <v>0</v>
      </c>
    </row>
    <row r="38" spans="1:9" ht="25.5">
      <c r="A38" s="1818">
        <v>32</v>
      </c>
      <c r="B38" s="1831">
        <v>33</v>
      </c>
      <c r="C38" s="670" t="s">
        <v>487</v>
      </c>
      <c r="D38" s="633">
        <f>'dem33'!B82</f>
        <v>0</v>
      </c>
      <c r="E38" s="633">
        <f>'dem33'!C82</f>
        <v>0</v>
      </c>
      <c r="F38" s="633">
        <f>'dem33'!D82</f>
        <v>0</v>
      </c>
      <c r="G38" s="2335">
        <f>'dem33'!E82</f>
        <v>0</v>
      </c>
      <c r="H38" s="2335">
        <f>'dem33'!F82</f>
        <v>0</v>
      </c>
      <c r="I38" s="2378">
        <f>'dem33'!G82</f>
        <v>0</v>
      </c>
    </row>
    <row r="39" spans="1:9">
      <c r="A39" s="1818">
        <v>33</v>
      </c>
      <c r="B39" s="1832" t="s">
        <v>2021</v>
      </c>
      <c r="C39" s="670" t="s">
        <v>902</v>
      </c>
      <c r="D39" s="2335">
        <f>psc!B33</f>
        <v>0</v>
      </c>
      <c r="E39" s="2335">
        <f>psc!C33</f>
        <v>0</v>
      </c>
      <c r="F39" s="2335">
        <f>psc!D33</f>
        <v>0</v>
      </c>
      <c r="G39" s="2335">
        <f>psc!E33</f>
        <v>0</v>
      </c>
      <c r="H39" s="633">
        <f>psc!F33</f>
        <v>0</v>
      </c>
      <c r="I39" s="2378">
        <f>psc!G33</f>
        <v>0</v>
      </c>
    </row>
    <row r="40" spans="1:9">
      <c r="A40" s="1818">
        <v>34</v>
      </c>
      <c r="B40" s="1831">
        <v>34</v>
      </c>
      <c r="C40" s="670" t="s">
        <v>488</v>
      </c>
      <c r="D40" s="633">
        <f>'dem34'!B206</f>
        <v>0</v>
      </c>
      <c r="E40" s="633">
        <f>'dem34'!C206</f>
        <v>0</v>
      </c>
      <c r="F40" s="633">
        <f>'dem34'!D206</f>
        <v>0</v>
      </c>
      <c r="G40" s="633">
        <f>'dem34'!E206</f>
        <v>0</v>
      </c>
      <c r="H40" s="633">
        <f>'dem34'!F206</f>
        <v>0</v>
      </c>
      <c r="I40" s="2378">
        <f>'dem34'!G206</f>
        <v>0</v>
      </c>
    </row>
    <row r="41" spans="1:9" ht="25.5">
      <c r="A41" s="1818">
        <v>35</v>
      </c>
      <c r="B41" s="1831">
        <v>35</v>
      </c>
      <c r="C41" s="670" t="s">
        <v>489</v>
      </c>
      <c r="D41" s="2335">
        <f>'dem35'!B370</f>
        <v>0</v>
      </c>
      <c r="E41" s="2335">
        <f>'dem35'!C370</f>
        <v>0</v>
      </c>
      <c r="F41" s="633">
        <f>'dem35'!D370</f>
        <v>0</v>
      </c>
      <c r="G41" s="633">
        <f>'dem35'!E370</f>
        <v>0</v>
      </c>
      <c r="H41" s="633">
        <f>'dem35'!F370</f>
        <v>0</v>
      </c>
      <c r="I41" s="2378">
        <f>'dem35'!G370</f>
        <v>0</v>
      </c>
    </row>
    <row r="42" spans="1:9" ht="25.5">
      <c r="A42" s="1818">
        <v>36</v>
      </c>
      <c r="B42" s="1831">
        <v>36</v>
      </c>
      <c r="C42" s="671" t="s">
        <v>903</v>
      </c>
      <c r="D42" s="2335">
        <f>'dem36'!B43</f>
        <v>0</v>
      </c>
      <c r="E42" s="2335">
        <f>'dem36'!C43</f>
        <v>0</v>
      </c>
      <c r="F42" s="633">
        <f>'dem36'!D43</f>
        <v>0</v>
      </c>
      <c r="G42" s="2335">
        <f>'dem36'!E43</f>
        <v>0</v>
      </c>
      <c r="H42" s="2335">
        <f>'dem36'!F43</f>
        <v>0</v>
      </c>
      <c r="I42" s="2378">
        <f>'dem36'!G43</f>
        <v>0</v>
      </c>
    </row>
    <row r="43" spans="1:9">
      <c r="A43" s="1818">
        <v>37</v>
      </c>
      <c r="B43" s="1831">
        <v>37</v>
      </c>
      <c r="C43" s="670" t="s">
        <v>490</v>
      </c>
      <c r="D43" s="2335">
        <f>'dem37'!B44</f>
        <v>0</v>
      </c>
      <c r="E43" s="2335">
        <f>'dem37'!C44</f>
        <v>0</v>
      </c>
      <c r="F43" s="2335">
        <f>'dem37'!D44</f>
        <v>0</v>
      </c>
      <c r="G43" s="2335">
        <f>'dem37'!E44</f>
        <v>0</v>
      </c>
      <c r="H43" s="633">
        <f>'dem37'!F44</f>
        <v>0</v>
      </c>
      <c r="I43" s="2378">
        <f>'dem37'!G44</f>
        <v>0</v>
      </c>
    </row>
    <row r="44" spans="1:9" ht="25.5">
      <c r="A44" s="1818">
        <v>38</v>
      </c>
      <c r="B44" s="1831">
        <v>38</v>
      </c>
      <c r="C44" s="670" t="s">
        <v>491</v>
      </c>
      <c r="D44" s="2335">
        <f>'dem38'!B219</f>
        <v>0</v>
      </c>
      <c r="E44" s="2335">
        <f>'dem38'!C219</f>
        <v>0</v>
      </c>
      <c r="F44" s="633">
        <f>'dem38'!D219</f>
        <v>0</v>
      </c>
      <c r="G44" s="633">
        <f>'dem38'!E219</f>
        <v>0</v>
      </c>
      <c r="H44" s="633">
        <f>'dem38'!F219</f>
        <v>0</v>
      </c>
      <c r="I44" s="2378">
        <f>'dem38'!G219</f>
        <v>0</v>
      </c>
    </row>
    <row r="45" spans="1:9">
      <c r="A45" s="1818">
        <v>39</v>
      </c>
      <c r="B45" s="1831">
        <v>39</v>
      </c>
      <c r="C45" s="670" t="s">
        <v>904</v>
      </c>
      <c r="D45" s="2335">
        <f>'dem39'!B92</f>
        <v>0</v>
      </c>
      <c r="E45" s="2335">
        <f>'dem39'!C92</f>
        <v>0</v>
      </c>
      <c r="F45" s="633">
        <f>'dem39'!D92</f>
        <v>0</v>
      </c>
      <c r="G45" s="633">
        <f>'dem39'!E92</f>
        <v>0</v>
      </c>
      <c r="H45" s="633">
        <f>'dem39'!F92</f>
        <v>0</v>
      </c>
      <c r="I45" s="2378">
        <f>'dem39'!G92</f>
        <v>0</v>
      </c>
    </row>
    <row r="46" spans="1:9">
      <c r="A46" s="1818">
        <v>40</v>
      </c>
      <c r="B46" s="1831">
        <v>40</v>
      </c>
      <c r="C46" s="672" t="s">
        <v>905</v>
      </c>
      <c r="D46" s="2335">
        <f>'dem40'!B121</f>
        <v>0</v>
      </c>
      <c r="E46" s="2335">
        <f>'dem40'!C121</f>
        <v>0</v>
      </c>
      <c r="F46" s="633">
        <f>'dem40'!D121</f>
        <v>0</v>
      </c>
      <c r="G46" s="633">
        <f>'dem40'!E121</f>
        <v>0</v>
      </c>
      <c r="H46" s="2335">
        <f>'dem40'!F121</f>
        <v>0</v>
      </c>
      <c r="I46" s="2378">
        <f>'dem40'!G121</f>
        <v>0</v>
      </c>
    </row>
    <row r="47" spans="1:9">
      <c r="A47" s="1818">
        <v>41</v>
      </c>
      <c r="B47" s="1831">
        <v>41</v>
      </c>
      <c r="C47" s="670" t="s">
        <v>334</v>
      </c>
      <c r="D47" s="2335">
        <f>'dem41'!B208</f>
        <v>0</v>
      </c>
      <c r="E47" s="2335">
        <f>'dem41'!C208</f>
        <v>0</v>
      </c>
      <c r="F47" s="633">
        <f>'dem41'!D208</f>
        <v>0</v>
      </c>
      <c r="G47" s="633">
        <f>'dem41'!E208</f>
        <v>0</v>
      </c>
      <c r="H47" s="633">
        <f>'dem41'!F208</f>
        <v>0</v>
      </c>
      <c r="I47" s="2378">
        <f>'dem41'!G208</f>
        <v>0</v>
      </c>
    </row>
    <row r="48" spans="1:9">
      <c r="A48" s="1818">
        <v>42</v>
      </c>
      <c r="B48" s="1831">
        <v>43</v>
      </c>
      <c r="C48" s="670" t="s">
        <v>906</v>
      </c>
      <c r="D48" s="2335">
        <f>'dem43'!B84</f>
        <v>0</v>
      </c>
      <c r="E48" s="2335">
        <f>'dem43'!C84</f>
        <v>0</v>
      </c>
      <c r="F48" s="633">
        <f>'dem43'!D84</f>
        <v>0</v>
      </c>
      <c r="G48" s="2335">
        <f>'dem43'!E84</f>
        <v>0</v>
      </c>
      <c r="H48" s="2335">
        <f>'dem43'!F84</f>
        <v>0</v>
      </c>
      <c r="I48" s="2378">
        <f>'dem43'!G84</f>
        <v>0</v>
      </c>
    </row>
    <row r="49" spans="1:9">
      <c r="A49" s="1833"/>
      <c r="B49" s="1834"/>
      <c r="C49" s="636" t="s">
        <v>336</v>
      </c>
      <c r="D49" s="1900" t="e">
        <f t="shared" ref="D49:I49" si="0">SUM(D33:D48,D7:D32)</f>
        <v>#REF!</v>
      </c>
      <c r="E49" s="1900" t="e">
        <f t="shared" si="0"/>
        <v>#REF!</v>
      </c>
      <c r="F49" s="1900" t="e">
        <f t="shared" si="0"/>
        <v>#REF!</v>
      </c>
      <c r="G49" s="1900" t="e">
        <f t="shared" si="0"/>
        <v>#REF!</v>
      </c>
      <c r="H49" s="1900" t="e">
        <f t="shared" si="0"/>
        <v>#REF!</v>
      </c>
      <c r="I49" s="2381" t="e">
        <f t="shared" si="0"/>
        <v>#REF!</v>
      </c>
    </row>
    <row r="50" spans="1:9">
      <c r="A50" s="1833"/>
      <c r="B50" s="1835"/>
      <c r="C50" s="1836" t="s">
        <v>337</v>
      </c>
      <c r="D50" s="2331">
        <v>0</v>
      </c>
      <c r="E50" s="2331">
        <v>0</v>
      </c>
      <c r="F50" s="1900">
        <f>246300+15000</f>
        <v>261300</v>
      </c>
      <c r="G50" s="2331">
        <v>0</v>
      </c>
      <c r="H50" s="2331">
        <v>0</v>
      </c>
      <c r="I50" s="2381">
        <f>SUM(D50:H50)</f>
        <v>261300</v>
      </c>
    </row>
    <row r="51" spans="1:9" ht="13.5" thickBot="1">
      <c r="A51" s="1829"/>
      <c r="B51" s="1837"/>
      <c r="C51" s="1838" t="s">
        <v>338</v>
      </c>
      <c r="D51" s="2364" t="e">
        <f t="shared" ref="D51:I51" si="1">D49-D50</f>
        <v>#REF!</v>
      </c>
      <c r="E51" s="2364" t="e">
        <f t="shared" si="1"/>
        <v>#REF!</v>
      </c>
      <c r="F51" s="2364" t="e">
        <f t="shared" si="1"/>
        <v>#REF!</v>
      </c>
      <c r="G51" s="2364" t="e">
        <f t="shared" si="1"/>
        <v>#REF!</v>
      </c>
      <c r="H51" s="2364" t="e">
        <f t="shared" si="1"/>
        <v>#REF!</v>
      </c>
      <c r="I51" s="2388" t="e">
        <f t="shared" si="1"/>
        <v>#REF!</v>
      </c>
    </row>
    <row r="52" spans="1:9" ht="13.5" thickTop="1">
      <c r="B52" s="2370"/>
    </row>
    <row r="53" spans="1:9">
      <c r="B53" s="2370"/>
    </row>
    <row r="54" spans="1:9">
      <c r="B54" s="2370"/>
    </row>
    <row r="55" spans="1:9">
      <c r="B55" s="2370"/>
    </row>
    <row r="56" spans="1:9">
      <c r="B56" s="2370"/>
    </row>
    <row r="57" spans="1:9">
      <c r="B57" s="2370"/>
    </row>
    <row r="58" spans="1:9">
      <c r="B58" s="2370"/>
    </row>
    <row r="59" spans="1:9">
      <c r="B59" s="2370"/>
    </row>
    <row r="60" spans="1:9">
      <c r="B60" s="2370"/>
    </row>
    <row r="61" spans="1:9">
      <c r="B61" s="2370"/>
    </row>
    <row r="62" spans="1:9">
      <c r="B62" s="2370"/>
    </row>
    <row r="63" spans="1:9">
      <c r="B63" s="2370"/>
    </row>
    <row r="64" spans="1:9">
      <c r="B64" s="2370"/>
    </row>
    <row r="65" spans="2:2">
      <c r="B65" s="2370"/>
    </row>
    <row r="66" spans="2:2">
      <c r="B66" s="2370"/>
    </row>
    <row r="67" spans="2:2">
      <c r="B67" s="2370"/>
    </row>
    <row r="68" spans="2:2">
      <c r="B68" s="2370"/>
    </row>
    <row r="69" spans="2:2">
      <c r="B69" s="2370"/>
    </row>
    <row r="70" spans="2:2">
      <c r="B70" s="2370"/>
    </row>
    <row r="71" spans="2:2">
      <c r="B71" s="2370"/>
    </row>
    <row r="72" spans="2:2">
      <c r="B72" s="2370"/>
    </row>
    <row r="73" spans="2:2">
      <c r="B73" s="2370"/>
    </row>
    <row r="74" spans="2:2">
      <c r="B74" s="2370"/>
    </row>
    <row r="75" spans="2:2">
      <c r="B75" s="2370"/>
    </row>
    <row r="76" spans="2:2">
      <c r="B76" s="2370"/>
    </row>
    <row r="77" spans="2:2">
      <c r="B77" s="2370"/>
    </row>
    <row r="78" spans="2:2">
      <c r="B78" s="2370"/>
    </row>
    <row r="79" spans="2:2">
      <c r="B79" s="2370"/>
    </row>
    <row r="80" spans="2:2">
      <c r="B80" s="2370"/>
    </row>
    <row r="81" spans="2:2">
      <c r="B81" s="2370"/>
    </row>
    <row r="82" spans="2:2">
      <c r="B82" s="2370"/>
    </row>
    <row r="83" spans="2:2">
      <c r="B83" s="2370"/>
    </row>
    <row r="84" spans="2:2">
      <c r="B84" s="2370"/>
    </row>
    <row r="85" spans="2:2">
      <c r="B85" s="2370"/>
    </row>
    <row r="86" spans="2:2">
      <c r="B86" s="2370"/>
    </row>
    <row r="87" spans="2:2">
      <c r="B87" s="2370"/>
    </row>
    <row r="88" spans="2:2">
      <c r="B88" s="2370"/>
    </row>
    <row r="89" spans="2:2">
      <c r="B89" s="2370"/>
    </row>
    <row r="90" spans="2:2">
      <c r="B90" s="2370"/>
    </row>
    <row r="91" spans="2:2">
      <c r="B91" s="2370"/>
    </row>
    <row r="92" spans="2:2">
      <c r="B92" s="2370"/>
    </row>
    <row r="93" spans="2:2">
      <c r="B93" s="2370"/>
    </row>
    <row r="94" spans="2:2">
      <c r="B94" s="2370"/>
    </row>
    <row r="95" spans="2:2">
      <c r="B95" s="2370"/>
    </row>
    <row r="96" spans="2:2">
      <c r="B96" s="2370"/>
    </row>
    <row r="97" spans="2:2">
      <c r="B97" s="2370"/>
    </row>
    <row r="98" spans="2:2">
      <c r="B98" s="2370"/>
    </row>
    <row r="99" spans="2:2">
      <c r="B99" s="2370"/>
    </row>
    <row r="100" spans="2:2">
      <c r="B100" s="2370"/>
    </row>
    <row r="101" spans="2:2">
      <c r="B101" s="2370"/>
    </row>
    <row r="102" spans="2:2">
      <c r="B102" s="2370"/>
    </row>
    <row r="103" spans="2:2">
      <c r="B103" s="2370"/>
    </row>
    <row r="104" spans="2:2">
      <c r="B104" s="2370"/>
    </row>
    <row r="105" spans="2:2">
      <c r="B105" s="2370"/>
    </row>
    <row r="106" spans="2:2">
      <c r="B106" s="2370"/>
    </row>
    <row r="107" spans="2:2">
      <c r="B107" s="2370"/>
    </row>
    <row r="108" spans="2:2">
      <c r="B108" s="2370"/>
    </row>
    <row r="109" spans="2:2">
      <c r="B109" s="2370"/>
    </row>
    <row r="110" spans="2:2">
      <c r="B110" s="2370"/>
    </row>
    <row r="111" spans="2:2">
      <c r="B111" s="2370"/>
    </row>
    <row r="112" spans="2:2">
      <c r="B112" s="2370"/>
    </row>
    <row r="113" spans="2:2">
      <c r="B113" s="2370"/>
    </row>
    <row r="114" spans="2:2">
      <c r="B114" s="2370"/>
    </row>
    <row r="115" spans="2:2">
      <c r="B115" s="2370"/>
    </row>
    <row r="116" spans="2:2">
      <c r="B116" s="2370"/>
    </row>
    <row r="117" spans="2:2">
      <c r="B117" s="2370"/>
    </row>
    <row r="118" spans="2:2">
      <c r="B118" s="2370"/>
    </row>
    <row r="119" spans="2:2">
      <c r="B119" s="2370"/>
    </row>
    <row r="120" spans="2:2">
      <c r="B120" s="2370"/>
    </row>
    <row r="121" spans="2:2">
      <c r="B121" s="2370"/>
    </row>
    <row r="122" spans="2:2">
      <c r="B122" s="2370"/>
    </row>
    <row r="123" spans="2:2">
      <c r="B123" s="2370"/>
    </row>
    <row r="124" spans="2:2">
      <c r="B124" s="2370"/>
    </row>
    <row r="125" spans="2:2">
      <c r="B125" s="2370"/>
    </row>
    <row r="126" spans="2:2">
      <c r="B126" s="2370"/>
    </row>
    <row r="127" spans="2:2">
      <c r="B127" s="2370"/>
    </row>
    <row r="128" spans="2:2">
      <c r="B128" s="2370"/>
    </row>
    <row r="129" spans="2:2">
      <c r="B129" s="2370"/>
    </row>
    <row r="130" spans="2:2">
      <c r="B130" s="2370"/>
    </row>
    <row r="131" spans="2:2">
      <c r="B131" s="2370"/>
    </row>
    <row r="132" spans="2:2">
      <c r="B132" s="2370"/>
    </row>
    <row r="133" spans="2:2">
      <c r="B133" s="2370"/>
    </row>
    <row r="134" spans="2:2">
      <c r="B134" s="2370"/>
    </row>
    <row r="135" spans="2:2">
      <c r="B135" s="2370"/>
    </row>
    <row r="136" spans="2:2">
      <c r="B136" s="2370"/>
    </row>
    <row r="137" spans="2:2">
      <c r="B137" s="2370"/>
    </row>
    <row r="138" spans="2:2">
      <c r="B138" s="2370"/>
    </row>
    <row r="139" spans="2:2">
      <c r="B139" s="2370"/>
    </row>
    <row r="140" spans="2:2">
      <c r="B140" s="2370"/>
    </row>
    <row r="141" spans="2:2">
      <c r="B141" s="2370"/>
    </row>
    <row r="142" spans="2:2">
      <c r="B142" s="2370"/>
    </row>
    <row r="143" spans="2:2">
      <c r="B143" s="2370"/>
    </row>
    <row r="144" spans="2:2">
      <c r="B144" s="2370"/>
    </row>
    <row r="145" spans="2:2">
      <c r="B145" s="2370"/>
    </row>
    <row r="146" spans="2:2">
      <c r="B146" s="2370"/>
    </row>
    <row r="147" spans="2:2">
      <c r="B147" s="2370"/>
    </row>
    <row r="148" spans="2:2">
      <c r="B148" s="2370"/>
    </row>
    <row r="149" spans="2:2">
      <c r="B149" s="2370"/>
    </row>
    <row r="150" spans="2:2">
      <c r="B150" s="2370"/>
    </row>
    <row r="151" spans="2:2">
      <c r="B151" s="2370"/>
    </row>
    <row r="152" spans="2:2">
      <c r="B152" s="2370"/>
    </row>
    <row r="153" spans="2:2">
      <c r="B153" s="2370"/>
    </row>
    <row r="154" spans="2:2">
      <c r="B154" s="2370"/>
    </row>
    <row r="155" spans="2:2">
      <c r="B155" s="2370"/>
    </row>
    <row r="156" spans="2:2">
      <c r="B156" s="2370"/>
    </row>
    <row r="157" spans="2:2">
      <c r="B157" s="2370"/>
    </row>
    <row r="158" spans="2:2">
      <c r="B158" s="2370"/>
    </row>
    <row r="159" spans="2:2">
      <c r="B159" s="2370"/>
    </row>
    <row r="160" spans="2:2">
      <c r="B160" s="2370"/>
    </row>
    <row r="161" spans="2:2">
      <c r="B161" s="2370"/>
    </row>
    <row r="162" spans="2:2">
      <c r="B162" s="2370"/>
    </row>
    <row r="163" spans="2:2">
      <c r="B163" s="2370"/>
    </row>
    <row r="164" spans="2:2">
      <c r="B164" s="2370"/>
    </row>
    <row r="165" spans="2:2">
      <c r="B165" s="2370"/>
    </row>
    <row r="166" spans="2:2">
      <c r="B166" s="2370"/>
    </row>
    <row r="167" spans="2:2">
      <c r="B167" s="2370"/>
    </row>
    <row r="168" spans="2:2">
      <c r="B168" s="2370"/>
    </row>
    <row r="169" spans="2:2">
      <c r="B169" s="2370"/>
    </row>
    <row r="170" spans="2:2">
      <c r="B170" s="2370"/>
    </row>
    <row r="171" spans="2:2">
      <c r="B171" s="2370"/>
    </row>
    <row r="172" spans="2:2">
      <c r="B172" s="2370"/>
    </row>
    <row r="173" spans="2:2">
      <c r="B173" s="2370"/>
    </row>
    <row r="174" spans="2:2">
      <c r="B174" s="2370"/>
    </row>
    <row r="175" spans="2:2">
      <c r="B175" s="2370"/>
    </row>
    <row r="176" spans="2:2">
      <c r="B176" s="2370"/>
    </row>
    <row r="177" spans="2:2">
      <c r="B177" s="2370"/>
    </row>
    <row r="178" spans="2:2">
      <c r="B178" s="2370"/>
    </row>
    <row r="179" spans="2:2">
      <c r="B179" s="2370"/>
    </row>
    <row r="180" spans="2:2">
      <c r="B180" s="2370"/>
    </row>
    <row r="181" spans="2:2">
      <c r="B181" s="2370"/>
    </row>
    <row r="182" spans="2:2">
      <c r="B182" s="2370"/>
    </row>
    <row r="183" spans="2:2">
      <c r="B183" s="2370"/>
    </row>
    <row r="184" spans="2:2">
      <c r="B184" s="2370"/>
    </row>
    <row r="185" spans="2:2">
      <c r="B185" s="2370"/>
    </row>
    <row r="186" spans="2:2">
      <c r="B186" s="2370"/>
    </row>
    <row r="187" spans="2:2">
      <c r="B187" s="2370"/>
    </row>
    <row r="188" spans="2:2">
      <c r="B188" s="2370"/>
    </row>
    <row r="189" spans="2:2">
      <c r="B189" s="2370"/>
    </row>
    <row r="190" spans="2:2">
      <c r="B190" s="2370"/>
    </row>
    <row r="191" spans="2:2">
      <c r="B191" s="2370"/>
    </row>
    <row r="192" spans="2:2">
      <c r="B192" s="2370"/>
    </row>
    <row r="193" spans="2:2">
      <c r="B193" s="2370"/>
    </row>
    <row r="194" spans="2:2">
      <c r="B194" s="2370"/>
    </row>
    <row r="195" spans="2:2">
      <c r="B195" s="2370"/>
    </row>
    <row r="196" spans="2:2">
      <c r="B196" s="2370"/>
    </row>
    <row r="197" spans="2:2">
      <c r="B197" s="2370"/>
    </row>
    <row r="198" spans="2:2">
      <c r="B198" s="2370"/>
    </row>
    <row r="199" spans="2:2">
      <c r="B199" s="2370"/>
    </row>
    <row r="200" spans="2:2">
      <c r="B200" s="2370"/>
    </row>
    <row r="201" spans="2:2">
      <c r="B201" s="2370"/>
    </row>
    <row r="202" spans="2:2">
      <c r="B202" s="2370"/>
    </row>
    <row r="203" spans="2:2">
      <c r="B203" s="2370"/>
    </row>
    <row r="204" spans="2:2">
      <c r="B204" s="2370"/>
    </row>
    <row r="205" spans="2:2">
      <c r="B205" s="2370"/>
    </row>
    <row r="206" spans="2:2">
      <c r="B206" s="2370"/>
    </row>
    <row r="207" spans="2:2">
      <c r="B207" s="2370"/>
    </row>
    <row r="208" spans="2:2">
      <c r="B208" s="2370"/>
    </row>
    <row r="209" spans="2:2">
      <c r="B209" s="2370"/>
    </row>
    <row r="210" spans="2:2">
      <c r="B210" s="2370"/>
    </row>
    <row r="211" spans="2:2">
      <c r="B211" s="2370"/>
    </row>
    <row r="212" spans="2:2">
      <c r="B212" s="2370"/>
    </row>
    <row r="213" spans="2:2">
      <c r="B213" s="2370"/>
    </row>
    <row r="214" spans="2:2">
      <c r="B214" s="2370"/>
    </row>
    <row r="215" spans="2:2">
      <c r="B215" s="2370"/>
    </row>
    <row r="216" spans="2:2">
      <c r="B216" s="2370"/>
    </row>
    <row r="217" spans="2:2">
      <c r="B217" s="2370"/>
    </row>
    <row r="218" spans="2:2">
      <c r="B218" s="2370"/>
    </row>
    <row r="219" spans="2:2">
      <c r="B219" s="2370"/>
    </row>
    <row r="220" spans="2:2">
      <c r="B220" s="2370"/>
    </row>
    <row r="221" spans="2:2">
      <c r="B221" s="2370"/>
    </row>
    <row r="222" spans="2:2">
      <c r="B222" s="2370"/>
    </row>
    <row r="223" spans="2:2">
      <c r="B223" s="2370"/>
    </row>
    <row r="224" spans="2:2">
      <c r="B224" s="2370"/>
    </row>
    <row r="225" spans="2:2">
      <c r="B225" s="2370"/>
    </row>
    <row r="226" spans="2:2">
      <c r="B226" s="2370"/>
    </row>
    <row r="227" spans="2:2">
      <c r="B227" s="2370"/>
    </row>
    <row r="228" spans="2:2">
      <c r="B228" s="2370"/>
    </row>
    <row r="229" spans="2:2">
      <c r="B229" s="2370"/>
    </row>
    <row r="230" spans="2:2">
      <c r="B230" s="2370"/>
    </row>
    <row r="231" spans="2:2">
      <c r="B231" s="2370"/>
    </row>
    <row r="232" spans="2:2">
      <c r="B232" s="2370"/>
    </row>
    <row r="233" spans="2:2">
      <c r="B233" s="2370"/>
    </row>
    <row r="234" spans="2:2">
      <c r="B234" s="2370"/>
    </row>
    <row r="235" spans="2:2">
      <c r="B235" s="2370"/>
    </row>
    <row r="236" spans="2:2">
      <c r="B236" s="2370"/>
    </row>
    <row r="237" spans="2:2">
      <c r="B237" s="2370"/>
    </row>
    <row r="238" spans="2:2">
      <c r="B238" s="2370"/>
    </row>
    <row r="239" spans="2:2">
      <c r="B239" s="2370"/>
    </row>
    <row r="240" spans="2:2">
      <c r="B240" s="2370"/>
    </row>
    <row r="241" spans="2:2">
      <c r="B241" s="2370"/>
    </row>
    <row r="242" spans="2:2">
      <c r="B242" s="2370"/>
    </row>
    <row r="243" spans="2:2">
      <c r="B243" s="2370"/>
    </row>
    <row r="244" spans="2:2">
      <c r="B244" s="2370"/>
    </row>
    <row r="245" spans="2:2">
      <c r="B245" s="2370"/>
    </row>
    <row r="246" spans="2:2">
      <c r="B246" s="2370"/>
    </row>
    <row r="247" spans="2:2">
      <c r="B247" s="2370"/>
    </row>
    <row r="248" spans="2:2">
      <c r="B248" s="2370"/>
    </row>
    <row r="249" spans="2:2">
      <c r="B249" s="2370"/>
    </row>
    <row r="250" spans="2:2">
      <c r="B250" s="2370"/>
    </row>
    <row r="251" spans="2:2">
      <c r="B251" s="2370"/>
    </row>
    <row r="252" spans="2:2">
      <c r="B252" s="2370"/>
    </row>
    <row r="253" spans="2:2">
      <c r="B253" s="2370"/>
    </row>
    <row r="254" spans="2:2">
      <c r="B254" s="2370"/>
    </row>
    <row r="255" spans="2:2">
      <c r="B255" s="2370"/>
    </row>
    <row r="256" spans="2:2">
      <c r="B256" s="2370"/>
    </row>
    <row r="257" spans="2:2">
      <c r="B257" s="2370"/>
    </row>
    <row r="258" spans="2:2">
      <c r="B258" s="2370"/>
    </row>
    <row r="259" spans="2:2">
      <c r="B259" s="2370"/>
    </row>
    <row r="260" spans="2:2">
      <c r="B260" s="2370"/>
    </row>
    <row r="261" spans="2:2">
      <c r="B261" s="2370"/>
    </row>
    <row r="262" spans="2:2">
      <c r="B262" s="2370"/>
    </row>
    <row r="263" spans="2:2">
      <c r="B263" s="2370"/>
    </row>
    <row r="264" spans="2:2">
      <c r="B264" s="2370"/>
    </row>
    <row r="265" spans="2:2">
      <c r="B265" s="2370"/>
    </row>
    <row r="266" spans="2:2">
      <c r="B266" s="2370"/>
    </row>
    <row r="267" spans="2:2">
      <c r="B267" s="2370"/>
    </row>
    <row r="268" spans="2:2">
      <c r="B268" s="2370"/>
    </row>
    <row r="269" spans="2:2">
      <c r="B269" s="2370"/>
    </row>
    <row r="270" spans="2:2">
      <c r="B270" s="2370"/>
    </row>
    <row r="271" spans="2:2">
      <c r="B271" s="2370"/>
    </row>
    <row r="272" spans="2:2">
      <c r="B272" s="2370"/>
    </row>
    <row r="273" spans="2:2">
      <c r="B273" s="2370"/>
    </row>
    <row r="274" spans="2:2">
      <c r="B274" s="2370"/>
    </row>
    <row r="275" spans="2:2">
      <c r="B275" s="2370"/>
    </row>
    <row r="276" spans="2:2">
      <c r="B276" s="2370"/>
    </row>
    <row r="277" spans="2:2">
      <c r="B277" s="2370"/>
    </row>
    <row r="278" spans="2:2">
      <c r="B278" s="2370"/>
    </row>
    <row r="279" spans="2:2">
      <c r="B279" s="2370"/>
    </row>
    <row r="280" spans="2:2">
      <c r="B280" s="2370"/>
    </row>
    <row r="281" spans="2:2">
      <c r="B281" s="2370"/>
    </row>
    <row r="282" spans="2:2">
      <c r="B282" s="2370"/>
    </row>
    <row r="283" spans="2:2">
      <c r="B283" s="2370"/>
    </row>
    <row r="284" spans="2:2">
      <c r="B284" s="2370"/>
    </row>
    <row r="285" spans="2:2">
      <c r="B285" s="2370"/>
    </row>
    <row r="286" spans="2:2">
      <c r="B286" s="2370"/>
    </row>
    <row r="287" spans="2:2">
      <c r="B287" s="2370"/>
    </row>
    <row r="288" spans="2:2">
      <c r="B288" s="2370"/>
    </row>
    <row r="289" spans="2:2">
      <c r="B289" s="2370"/>
    </row>
    <row r="290" spans="2:2">
      <c r="B290" s="2370"/>
    </row>
    <row r="291" spans="2:2">
      <c r="B291" s="2370"/>
    </row>
    <row r="292" spans="2:2">
      <c r="B292" s="2370"/>
    </row>
    <row r="293" spans="2:2">
      <c r="B293" s="2370"/>
    </row>
    <row r="294" spans="2:2">
      <c r="B294" s="2370"/>
    </row>
    <row r="295" spans="2:2">
      <c r="B295" s="2370"/>
    </row>
    <row r="296" spans="2:2">
      <c r="B296" s="2370"/>
    </row>
    <row r="297" spans="2:2">
      <c r="B297" s="2370"/>
    </row>
    <row r="298" spans="2:2">
      <c r="B298" s="2370"/>
    </row>
    <row r="299" spans="2:2">
      <c r="B299" s="2370"/>
    </row>
    <row r="300" spans="2:2">
      <c r="B300" s="2370"/>
    </row>
    <row r="301" spans="2:2">
      <c r="B301" s="2370"/>
    </row>
    <row r="302" spans="2:2">
      <c r="B302" s="2370"/>
    </row>
    <row r="303" spans="2:2">
      <c r="B303" s="2370"/>
    </row>
    <row r="304" spans="2:2">
      <c r="B304" s="2370"/>
    </row>
    <row r="305" spans="2:2">
      <c r="B305" s="2370"/>
    </row>
    <row r="306" spans="2:2">
      <c r="B306" s="2370"/>
    </row>
    <row r="307" spans="2:2">
      <c r="B307" s="2370"/>
    </row>
    <row r="308" spans="2:2">
      <c r="B308" s="2370"/>
    </row>
    <row r="309" spans="2:2">
      <c r="B309" s="2370"/>
    </row>
    <row r="310" spans="2:2">
      <c r="B310" s="2370"/>
    </row>
    <row r="311" spans="2:2">
      <c r="B311" s="2370"/>
    </row>
    <row r="312" spans="2:2">
      <c r="B312" s="2370"/>
    </row>
    <row r="313" spans="2:2">
      <c r="B313" s="2370"/>
    </row>
    <row r="314" spans="2:2">
      <c r="B314" s="2370"/>
    </row>
    <row r="315" spans="2:2">
      <c r="B315" s="2370"/>
    </row>
    <row r="316" spans="2:2">
      <c r="B316" s="2370"/>
    </row>
    <row r="317" spans="2:2">
      <c r="B317" s="2370"/>
    </row>
    <row r="318" spans="2:2">
      <c r="B318" s="2370"/>
    </row>
    <row r="319" spans="2:2">
      <c r="B319" s="2370"/>
    </row>
    <row r="320" spans="2:2">
      <c r="B320" s="2370"/>
    </row>
    <row r="321" spans="2:2">
      <c r="B321" s="2370"/>
    </row>
    <row r="322" spans="2:2">
      <c r="B322" s="2370"/>
    </row>
    <row r="323" spans="2:2">
      <c r="B323" s="2370"/>
    </row>
    <row r="324" spans="2:2">
      <c r="B324" s="2370"/>
    </row>
    <row r="325" spans="2:2">
      <c r="B325" s="2370"/>
    </row>
    <row r="326" spans="2:2">
      <c r="B326" s="2370"/>
    </row>
    <row r="327" spans="2:2">
      <c r="B327" s="2370"/>
    </row>
    <row r="328" spans="2:2">
      <c r="B328" s="2370"/>
    </row>
    <row r="329" spans="2:2">
      <c r="B329" s="2370"/>
    </row>
    <row r="330" spans="2:2">
      <c r="B330" s="2370"/>
    </row>
    <row r="331" spans="2:2">
      <c r="B331" s="2370"/>
    </row>
    <row r="332" spans="2:2">
      <c r="B332" s="2370"/>
    </row>
    <row r="333" spans="2:2">
      <c r="B333" s="2370"/>
    </row>
    <row r="334" spans="2:2">
      <c r="B334" s="2370"/>
    </row>
    <row r="335" spans="2:2">
      <c r="B335" s="2370"/>
    </row>
    <row r="336" spans="2:2">
      <c r="B336" s="2370"/>
    </row>
    <row r="337" spans="2:2">
      <c r="B337" s="2370"/>
    </row>
    <row r="338" spans="2:2">
      <c r="B338" s="2370"/>
    </row>
    <row r="339" spans="2:2">
      <c r="B339" s="2370"/>
    </row>
    <row r="340" spans="2:2">
      <c r="B340" s="2370"/>
    </row>
    <row r="341" spans="2:2">
      <c r="B341" s="2370"/>
    </row>
    <row r="342" spans="2:2">
      <c r="B342" s="2370"/>
    </row>
    <row r="343" spans="2:2">
      <c r="B343" s="2370"/>
    </row>
    <row r="344" spans="2:2">
      <c r="B344" s="2370"/>
    </row>
    <row r="345" spans="2:2">
      <c r="B345" s="2370"/>
    </row>
    <row r="346" spans="2:2">
      <c r="B346" s="2370"/>
    </row>
    <row r="347" spans="2:2">
      <c r="B347" s="2370"/>
    </row>
    <row r="348" spans="2:2">
      <c r="B348" s="2370"/>
    </row>
    <row r="349" spans="2:2">
      <c r="B349" s="2370"/>
    </row>
    <row r="350" spans="2:2">
      <c r="B350" s="2370"/>
    </row>
    <row r="351" spans="2:2">
      <c r="B351" s="2370"/>
    </row>
    <row r="352" spans="2:2">
      <c r="B352" s="2370"/>
    </row>
    <row r="353" spans="2:2">
      <c r="B353" s="2370"/>
    </row>
    <row r="354" spans="2:2">
      <c r="B354" s="2370"/>
    </row>
    <row r="355" spans="2:2">
      <c r="B355" s="2370"/>
    </row>
    <row r="356" spans="2:2">
      <c r="B356" s="2370"/>
    </row>
    <row r="357" spans="2:2">
      <c r="B357" s="2370"/>
    </row>
    <row r="358" spans="2:2">
      <c r="B358" s="2370"/>
    </row>
    <row r="359" spans="2:2">
      <c r="B359" s="2370"/>
    </row>
    <row r="360" spans="2:2">
      <c r="B360" s="2370"/>
    </row>
    <row r="361" spans="2:2">
      <c r="B361" s="2370"/>
    </row>
    <row r="362" spans="2:2">
      <c r="B362" s="2370"/>
    </row>
    <row r="363" spans="2:2">
      <c r="B363" s="2370"/>
    </row>
    <row r="364" spans="2:2">
      <c r="B364" s="2370"/>
    </row>
    <row r="365" spans="2:2">
      <c r="B365" s="2370"/>
    </row>
    <row r="366" spans="2:2">
      <c r="B366" s="2370"/>
    </row>
    <row r="367" spans="2:2">
      <c r="B367" s="2370"/>
    </row>
    <row r="368" spans="2:2">
      <c r="B368" s="2370"/>
    </row>
    <row r="369" spans="2:2">
      <c r="B369" s="2370"/>
    </row>
    <row r="370" spans="2:2">
      <c r="B370" s="2370"/>
    </row>
    <row r="371" spans="2:2">
      <c r="B371" s="2370"/>
    </row>
    <row r="372" spans="2:2">
      <c r="B372" s="2370"/>
    </row>
    <row r="373" spans="2:2">
      <c r="B373" s="2370"/>
    </row>
    <row r="374" spans="2:2">
      <c r="B374" s="2370"/>
    </row>
    <row r="375" spans="2:2">
      <c r="B375" s="2370"/>
    </row>
    <row r="376" spans="2:2">
      <c r="B376" s="2370"/>
    </row>
    <row r="377" spans="2:2">
      <c r="B377" s="2370"/>
    </row>
    <row r="378" spans="2:2">
      <c r="B378" s="2370"/>
    </row>
    <row r="379" spans="2:2">
      <c r="B379" s="2370"/>
    </row>
    <row r="380" spans="2:2">
      <c r="B380" s="2370"/>
    </row>
    <row r="381" spans="2:2">
      <c r="B381" s="2370"/>
    </row>
    <row r="382" spans="2:2">
      <c r="B382" s="2370"/>
    </row>
    <row r="383" spans="2:2">
      <c r="B383" s="2370"/>
    </row>
    <row r="384" spans="2:2">
      <c r="B384" s="2370"/>
    </row>
    <row r="385" spans="2:2">
      <c r="B385" s="2370"/>
    </row>
    <row r="386" spans="2:2">
      <c r="B386" s="2370"/>
    </row>
    <row r="387" spans="2:2">
      <c r="B387" s="2370"/>
    </row>
    <row r="388" spans="2:2">
      <c r="B388" s="2370"/>
    </row>
    <row r="389" spans="2:2">
      <c r="B389" s="2370"/>
    </row>
    <row r="390" spans="2:2">
      <c r="B390" s="2370"/>
    </row>
    <row r="391" spans="2:2">
      <c r="B391" s="2370"/>
    </row>
    <row r="392" spans="2:2">
      <c r="B392" s="2370"/>
    </row>
    <row r="393" spans="2:2">
      <c r="B393" s="2370"/>
    </row>
    <row r="394" spans="2:2">
      <c r="B394" s="2370"/>
    </row>
    <row r="395" spans="2:2">
      <c r="B395" s="2370"/>
    </row>
    <row r="396" spans="2:2">
      <c r="B396" s="2370"/>
    </row>
    <row r="397" spans="2:2">
      <c r="B397" s="2370"/>
    </row>
    <row r="398" spans="2:2">
      <c r="B398" s="2370"/>
    </row>
    <row r="399" spans="2:2">
      <c r="B399" s="2370"/>
    </row>
    <row r="400" spans="2:2">
      <c r="B400" s="2370"/>
    </row>
    <row r="401" spans="2:2">
      <c r="B401" s="2370"/>
    </row>
    <row r="402" spans="2:2">
      <c r="B402" s="2370"/>
    </row>
    <row r="403" spans="2:2">
      <c r="B403" s="2370"/>
    </row>
    <row r="404" spans="2:2">
      <c r="B404" s="2370"/>
    </row>
    <row r="405" spans="2:2">
      <c r="B405" s="2370"/>
    </row>
    <row r="406" spans="2:2">
      <c r="B406" s="2370"/>
    </row>
    <row r="407" spans="2:2">
      <c r="B407" s="2370"/>
    </row>
    <row r="408" spans="2:2">
      <c r="B408" s="2370"/>
    </row>
    <row r="409" spans="2:2">
      <c r="B409" s="2370"/>
    </row>
    <row r="410" spans="2:2">
      <c r="B410" s="2370"/>
    </row>
    <row r="411" spans="2:2">
      <c r="B411" s="2370"/>
    </row>
    <row r="412" spans="2:2">
      <c r="B412" s="2370"/>
    </row>
    <row r="413" spans="2:2">
      <c r="B413" s="2370"/>
    </row>
    <row r="414" spans="2:2">
      <c r="B414" s="2370"/>
    </row>
    <row r="415" spans="2:2">
      <c r="B415" s="2370"/>
    </row>
    <row r="416" spans="2:2">
      <c r="B416" s="2370"/>
    </row>
    <row r="417" spans="2:2">
      <c r="B417" s="2370"/>
    </row>
    <row r="418" spans="2:2">
      <c r="B418" s="2370"/>
    </row>
    <row r="419" spans="2:2">
      <c r="B419" s="2370"/>
    </row>
    <row r="420" spans="2:2">
      <c r="B420" s="2370"/>
    </row>
    <row r="421" spans="2:2">
      <c r="B421" s="2370"/>
    </row>
    <row r="422" spans="2:2">
      <c r="B422" s="2370"/>
    </row>
    <row r="423" spans="2:2">
      <c r="B423" s="2370"/>
    </row>
    <row r="424" spans="2:2">
      <c r="B424" s="2370"/>
    </row>
    <row r="425" spans="2:2">
      <c r="B425" s="2370"/>
    </row>
    <row r="426" spans="2:2">
      <c r="B426" s="2370"/>
    </row>
    <row r="427" spans="2:2">
      <c r="B427" s="2370"/>
    </row>
    <row r="428" spans="2:2">
      <c r="B428" s="2370"/>
    </row>
    <row r="429" spans="2:2">
      <c r="B429" s="2370"/>
    </row>
    <row r="430" spans="2:2">
      <c r="B430" s="2370"/>
    </row>
    <row r="431" spans="2:2">
      <c r="B431" s="2370"/>
    </row>
    <row r="432" spans="2:2">
      <c r="B432" s="2370"/>
    </row>
    <row r="433" spans="2:2">
      <c r="B433" s="2370"/>
    </row>
    <row r="434" spans="2:2">
      <c r="B434" s="2370"/>
    </row>
    <row r="435" spans="2:2">
      <c r="B435" s="2370"/>
    </row>
    <row r="436" spans="2:2">
      <c r="B436" s="2370"/>
    </row>
    <row r="437" spans="2:2">
      <c r="B437" s="2370"/>
    </row>
    <row r="438" spans="2:2">
      <c r="B438" s="2370"/>
    </row>
    <row r="439" spans="2:2">
      <c r="B439" s="2370"/>
    </row>
    <row r="440" spans="2:2">
      <c r="B440" s="2370"/>
    </row>
    <row r="441" spans="2:2">
      <c r="B441" s="2370"/>
    </row>
    <row r="442" spans="2:2">
      <c r="B442" s="2370"/>
    </row>
    <row r="443" spans="2:2">
      <c r="B443" s="2370"/>
    </row>
    <row r="444" spans="2:2">
      <c r="B444" s="2370"/>
    </row>
    <row r="445" spans="2:2">
      <c r="B445" s="2370"/>
    </row>
    <row r="446" spans="2:2">
      <c r="B446" s="2370"/>
    </row>
    <row r="447" spans="2:2">
      <c r="B447" s="2370"/>
    </row>
    <row r="448" spans="2:2">
      <c r="B448" s="2370"/>
    </row>
    <row r="449" spans="2:2">
      <c r="B449" s="2370"/>
    </row>
    <row r="450" spans="2:2">
      <c r="B450" s="2370"/>
    </row>
    <row r="451" spans="2:2">
      <c r="B451" s="2370"/>
    </row>
    <row r="452" spans="2:2">
      <c r="B452" s="2370"/>
    </row>
    <row r="453" spans="2:2">
      <c r="B453" s="2370"/>
    </row>
    <row r="454" spans="2:2">
      <c r="B454" s="2370"/>
    </row>
    <row r="455" spans="2:2">
      <c r="B455" s="2370"/>
    </row>
    <row r="456" spans="2:2">
      <c r="B456" s="2370"/>
    </row>
    <row r="457" spans="2:2">
      <c r="B457" s="2370"/>
    </row>
    <row r="458" spans="2:2">
      <c r="B458" s="2370"/>
    </row>
    <row r="459" spans="2:2">
      <c r="B459" s="2370"/>
    </row>
    <row r="460" spans="2:2">
      <c r="B460" s="2370"/>
    </row>
    <row r="461" spans="2:2">
      <c r="B461" s="2370"/>
    </row>
    <row r="462" spans="2:2">
      <c r="B462" s="2370"/>
    </row>
    <row r="463" spans="2:2">
      <c r="B463" s="2370"/>
    </row>
    <row r="464" spans="2:2">
      <c r="B464" s="2370"/>
    </row>
    <row r="465" spans="2:2">
      <c r="B465" s="2370"/>
    </row>
    <row r="466" spans="2:2">
      <c r="B466" s="2370"/>
    </row>
    <row r="467" spans="2:2">
      <c r="B467" s="2370"/>
    </row>
    <row r="468" spans="2:2">
      <c r="B468" s="2370"/>
    </row>
    <row r="469" spans="2:2">
      <c r="B469" s="2370"/>
    </row>
    <row r="470" spans="2:2">
      <c r="B470" s="2370"/>
    </row>
    <row r="471" spans="2:2">
      <c r="B471" s="2370"/>
    </row>
    <row r="472" spans="2:2">
      <c r="B472" s="2370"/>
    </row>
    <row r="473" spans="2:2">
      <c r="B473" s="2370"/>
    </row>
    <row r="474" spans="2:2">
      <c r="B474" s="2370"/>
    </row>
    <row r="475" spans="2:2">
      <c r="B475" s="2370"/>
    </row>
    <row r="476" spans="2:2">
      <c r="B476" s="2370"/>
    </row>
    <row r="477" spans="2:2">
      <c r="B477" s="2370"/>
    </row>
    <row r="478" spans="2:2">
      <c r="B478" s="2370"/>
    </row>
    <row r="479" spans="2:2">
      <c r="B479" s="2370"/>
    </row>
    <row r="480" spans="2:2">
      <c r="B480" s="2370"/>
    </row>
    <row r="481" spans="2:2">
      <c r="B481" s="2370"/>
    </row>
    <row r="482" spans="2:2">
      <c r="B482" s="2370"/>
    </row>
    <row r="483" spans="2:2">
      <c r="B483" s="2370"/>
    </row>
    <row r="484" spans="2:2">
      <c r="B484" s="2370"/>
    </row>
    <row r="485" spans="2:2">
      <c r="B485" s="2370"/>
    </row>
    <row r="486" spans="2:2">
      <c r="B486" s="2370"/>
    </row>
    <row r="487" spans="2:2">
      <c r="B487" s="2370"/>
    </row>
    <row r="488" spans="2:2">
      <c r="B488" s="2370"/>
    </row>
    <row r="489" spans="2:2">
      <c r="B489" s="2370"/>
    </row>
    <row r="490" spans="2:2">
      <c r="B490" s="2370"/>
    </row>
    <row r="491" spans="2:2">
      <c r="B491" s="2370"/>
    </row>
    <row r="492" spans="2:2">
      <c r="B492" s="2370"/>
    </row>
    <row r="493" spans="2:2">
      <c r="B493" s="2370"/>
    </row>
    <row r="494" spans="2:2">
      <c r="B494" s="2370"/>
    </row>
    <row r="495" spans="2:2">
      <c r="B495" s="2370"/>
    </row>
    <row r="496" spans="2:2">
      <c r="B496" s="2370"/>
    </row>
    <row r="497" spans="2:2">
      <c r="B497" s="2370"/>
    </row>
    <row r="498" spans="2:2">
      <c r="B498" s="2370"/>
    </row>
    <row r="499" spans="2:2">
      <c r="B499" s="2370"/>
    </row>
    <row r="500" spans="2:2">
      <c r="B500" s="2370"/>
    </row>
    <row r="501" spans="2:2">
      <c r="B501" s="2370"/>
    </row>
    <row r="502" spans="2:2">
      <c r="B502" s="2370"/>
    </row>
    <row r="503" spans="2:2">
      <c r="B503" s="2370"/>
    </row>
    <row r="504" spans="2:2">
      <c r="B504" s="2370"/>
    </row>
    <row r="505" spans="2:2">
      <c r="B505" s="2370"/>
    </row>
    <row r="506" spans="2:2">
      <c r="B506" s="2370"/>
    </row>
    <row r="507" spans="2:2">
      <c r="B507" s="2370"/>
    </row>
    <row r="508" spans="2:2">
      <c r="B508" s="2370"/>
    </row>
    <row r="509" spans="2:2">
      <c r="B509" s="2370"/>
    </row>
    <row r="510" spans="2:2">
      <c r="B510" s="2370"/>
    </row>
    <row r="511" spans="2:2">
      <c r="B511" s="2370"/>
    </row>
    <row r="512" spans="2:2">
      <c r="B512" s="2370"/>
    </row>
    <row r="513" spans="2:2">
      <c r="B513" s="2370"/>
    </row>
    <row r="514" spans="2:2">
      <c r="B514" s="2370"/>
    </row>
    <row r="515" spans="2:2">
      <c r="B515" s="2370"/>
    </row>
    <row r="516" spans="2:2">
      <c r="B516" s="2370"/>
    </row>
    <row r="517" spans="2:2">
      <c r="B517" s="2370"/>
    </row>
    <row r="518" spans="2:2">
      <c r="B518" s="2370"/>
    </row>
    <row r="519" spans="2:2">
      <c r="B519" s="2370"/>
    </row>
    <row r="520" spans="2:2">
      <c r="B520" s="2370"/>
    </row>
    <row r="521" spans="2:2">
      <c r="B521" s="2370"/>
    </row>
    <row r="522" spans="2:2">
      <c r="B522" s="2370"/>
    </row>
    <row r="523" spans="2:2">
      <c r="B523" s="2370"/>
    </row>
    <row r="524" spans="2:2">
      <c r="B524" s="2370"/>
    </row>
    <row r="525" spans="2:2">
      <c r="B525" s="2370"/>
    </row>
    <row r="526" spans="2:2">
      <c r="B526" s="2370"/>
    </row>
    <row r="527" spans="2:2">
      <c r="B527" s="2370"/>
    </row>
    <row r="528" spans="2:2">
      <c r="B528" s="2370"/>
    </row>
    <row r="529" spans="2:2">
      <c r="B529" s="2370"/>
    </row>
    <row r="530" spans="2:2">
      <c r="B530" s="2370"/>
    </row>
    <row r="531" spans="2:2">
      <c r="B531" s="2370"/>
    </row>
    <row r="532" spans="2:2">
      <c r="B532" s="2370"/>
    </row>
    <row r="533" spans="2:2">
      <c r="B533" s="2370"/>
    </row>
    <row r="534" spans="2:2">
      <c r="B534" s="2370"/>
    </row>
    <row r="535" spans="2:2">
      <c r="B535" s="2370"/>
    </row>
    <row r="536" spans="2:2">
      <c r="B536" s="2370"/>
    </row>
    <row r="537" spans="2:2">
      <c r="B537" s="2370"/>
    </row>
    <row r="538" spans="2:2">
      <c r="B538" s="2370"/>
    </row>
    <row r="539" spans="2:2">
      <c r="B539" s="2370"/>
    </row>
    <row r="540" spans="2:2">
      <c r="B540" s="2370"/>
    </row>
    <row r="541" spans="2:2">
      <c r="B541" s="2370"/>
    </row>
    <row r="542" spans="2:2">
      <c r="B542" s="2370"/>
    </row>
    <row r="543" spans="2:2">
      <c r="B543" s="2370"/>
    </row>
    <row r="544" spans="2:2">
      <c r="B544" s="2370"/>
    </row>
    <row r="545" spans="2:2">
      <c r="B545" s="2370"/>
    </row>
    <row r="546" spans="2:2">
      <c r="B546" s="2370"/>
    </row>
    <row r="547" spans="2:2">
      <c r="B547" s="2370"/>
    </row>
    <row r="548" spans="2:2">
      <c r="B548" s="2370"/>
    </row>
    <row r="549" spans="2:2">
      <c r="B549" s="2370"/>
    </row>
    <row r="550" spans="2:2">
      <c r="B550" s="2370"/>
    </row>
    <row r="551" spans="2:2">
      <c r="B551" s="2370"/>
    </row>
    <row r="552" spans="2:2">
      <c r="B552" s="2370"/>
    </row>
    <row r="553" spans="2:2">
      <c r="B553" s="2370"/>
    </row>
    <row r="554" spans="2:2">
      <c r="B554" s="2370"/>
    </row>
    <row r="555" spans="2:2">
      <c r="B555" s="2370"/>
    </row>
    <row r="556" spans="2:2">
      <c r="B556" s="2370"/>
    </row>
    <row r="557" spans="2:2">
      <c r="B557" s="2370"/>
    </row>
    <row r="558" spans="2:2">
      <c r="B558" s="2370"/>
    </row>
    <row r="559" spans="2:2">
      <c r="B559" s="2370"/>
    </row>
    <row r="560" spans="2:2">
      <c r="B560" s="2370"/>
    </row>
    <row r="561" spans="2:2">
      <c r="B561" s="2370"/>
    </row>
    <row r="562" spans="2:2">
      <c r="B562" s="2370"/>
    </row>
    <row r="563" spans="2:2">
      <c r="B563" s="2370"/>
    </row>
    <row r="564" spans="2:2">
      <c r="B564" s="2370"/>
    </row>
    <row r="565" spans="2:2">
      <c r="B565" s="2370"/>
    </row>
    <row r="566" spans="2:2">
      <c r="B566" s="2370"/>
    </row>
    <row r="567" spans="2:2">
      <c r="B567" s="2370"/>
    </row>
    <row r="568" spans="2:2">
      <c r="B568" s="2370"/>
    </row>
    <row r="569" spans="2:2">
      <c r="B569" s="2370"/>
    </row>
    <row r="570" spans="2:2">
      <c r="B570" s="2370"/>
    </row>
    <row r="571" spans="2:2">
      <c r="B571" s="2370"/>
    </row>
    <row r="572" spans="2:2">
      <c r="B572" s="2370"/>
    </row>
    <row r="573" spans="2:2">
      <c r="B573" s="2370"/>
    </row>
    <row r="574" spans="2:2">
      <c r="B574" s="2370"/>
    </row>
    <row r="575" spans="2:2">
      <c r="B575" s="2370"/>
    </row>
    <row r="576" spans="2:2">
      <c r="B576" s="2370"/>
    </row>
    <row r="577" spans="2:2">
      <c r="B577" s="2370"/>
    </row>
    <row r="578" spans="2:2">
      <c r="B578" s="2370"/>
    </row>
    <row r="579" spans="2:2">
      <c r="B579" s="2370"/>
    </row>
    <row r="580" spans="2:2">
      <c r="B580" s="2370"/>
    </row>
    <row r="581" spans="2:2">
      <c r="B581" s="2370"/>
    </row>
    <row r="582" spans="2:2">
      <c r="B582" s="2370"/>
    </row>
    <row r="583" spans="2:2">
      <c r="B583" s="2370"/>
    </row>
    <row r="584" spans="2:2">
      <c r="B584" s="2370"/>
    </row>
    <row r="585" spans="2:2">
      <c r="B585" s="2370"/>
    </row>
    <row r="586" spans="2:2">
      <c r="B586" s="2370"/>
    </row>
    <row r="587" spans="2:2">
      <c r="B587" s="2370"/>
    </row>
    <row r="588" spans="2:2">
      <c r="B588" s="2370"/>
    </row>
    <row r="589" spans="2:2">
      <c r="B589" s="2370"/>
    </row>
    <row r="590" spans="2:2">
      <c r="B590" s="2370"/>
    </row>
    <row r="591" spans="2:2">
      <c r="B591" s="2370"/>
    </row>
    <row r="592" spans="2:2">
      <c r="B592" s="2370"/>
    </row>
    <row r="593" spans="2:2">
      <c r="B593" s="2370"/>
    </row>
    <row r="594" spans="2:2">
      <c r="B594" s="2370"/>
    </row>
    <row r="595" spans="2:2">
      <c r="B595" s="2370"/>
    </row>
    <row r="596" spans="2:2">
      <c r="B596" s="2370"/>
    </row>
    <row r="597" spans="2:2">
      <c r="B597" s="2370"/>
    </row>
    <row r="598" spans="2:2">
      <c r="B598" s="2370"/>
    </row>
    <row r="599" spans="2:2">
      <c r="B599" s="2370"/>
    </row>
    <row r="600" spans="2:2">
      <c r="B600" s="2370"/>
    </row>
    <row r="601" spans="2:2">
      <c r="B601" s="2370"/>
    </row>
    <row r="602" spans="2:2">
      <c r="B602" s="2370"/>
    </row>
    <row r="603" spans="2:2">
      <c r="B603" s="2370"/>
    </row>
    <row r="604" spans="2:2">
      <c r="B604" s="2370"/>
    </row>
    <row r="605" spans="2:2">
      <c r="B605" s="2370"/>
    </row>
    <row r="606" spans="2:2">
      <c r="B606" s="2370"/>
    </row>
    <row r="607" spans="2:2">
      <c r="B607" s="2370"/>
    </row>
    <row r="608" spans="2:2">
      <c r="B608" s="2370"/>
    </row>
    <row r="609" spans="2:2">
      <c r="B609" s="2370"/>
    </row>
    <row r="610" spans="2:2">
      <c r="B610" s="2370"/>
    </row>
    <row r="611" spans="2:2">
      <c r="B611" s="2370"/>
    </row>
    <row r="612" spans="2:2">
      <c r="B612" s="2370"/>
    </row>
    <row r="613" spans="2:2">
      <c r="B613" s="2370"/>
    </row>
    <row r="614" spans="2:2">
      <c r="B614" s="2370"/>
    </row>
    <row r="615" spans="2:2">
      <c r="B615" s="2370"/>
    </row>
    <row r="616" spans="2:2">
      <c r="B616" s="2370"/>
    </row>
    <row r="617" spans="2:2">
      <c r="B617" s="2370"/>
    </row>
    <row r="618" spans="2:2">
      <c r="B618" s="2370"/>
    </row>
    <row r="619" spans="2:2">
      <c r="B619" s="2370"/>
    </row>
    <row r="620" spans="2:2">
      <c r="B620" s="2370"/>
    </row>
    <row r="621" spans="2:2">
      <c r="B621" s="2370"/>
    </row>
    <row r="622" spans="2:2">
      <c r="B622" s="2370"/>
    </row>
    <row r="623" spans="2:2">
      <c r="B623" s="2370"/>
    </row>
    <row r="624" spans="2:2">
      <c r="B624" s="2370"/>
    </row>
    <row r="625" spans="2:2">
      <c r="B625" s="2370"/>
    </row>
    <row r="626" spans="2:2">
      <c r="B626" s="2370"/>
    </row>
    <row r="627" spans="2:2">
      <c r="B627" s="2370"/>
    </row>
    <row r="628" spans="2:2">
      <c r="B628" s="2370"/>
    </row>
    <row r="629" spans="2:2">
      <c r="B629" s="2370"/>
    </row>
    <row r="630" spans="2:2">
      <c r="B630" s="2370"/>
    </row>
    <row r="631" spans="2:2">
      <c r="B631" s="2370"/>
    </row>
    <row r="632" spans="2:2">
      <c r="B632" s="2370"/>
    </row>
    <row r="633" spans="2:2">
      <c r="B633" s="2370"/>
    </row>
    <row r="634" spans="2:2">
      <c r="B634" s="2370"/>
    </row>
    <row r="635" spans="2:2">
      <c r="B635" s="2370"/>
    </row>
    <row r="636" spans="2:2">
      <c r="B636" s="2370"/>
    </row>
    <row r="637" spans="2:2">
      <c r="B637" s="2370"/>
    </row>
    <row r="638" spans="2:2">
      <c r="B638" s="2370"/>
    </row>
    <row r="639" spans="2:2">
      <c r="B639" s="2370"/>
    </row>
    <row r="640" spans="2:2">
      <c r="B640" s="2370"/>
    </row>
    <row r="641" spans="2:2">
      <c r="B641" s="2370"/>
    </row>
    <row r="642" spans="2:2">
      <c r="B642" s="2370"/>
    </row>
    <row r="643" spans="2:2">
      <c r="B643" s="2370"/>
    </row>
    <row r="644" spans="2:2">
      <c r="B644" s="2370"/>
    </row>
    <row r="645" spans="2:2">
      <c r="B645" s="2370"/>
    </row>
    <row r="646" spans="2:2">
      <c r="B646" s="2370"/>
    </row>
    <row r="647" spans="2:2">
      <c r="B647" s="2370"/>
    </row>
    <row r="648" spans="2:2">
      <c r="B648" s="2370"/>
    </row>
    <row r="649" spans="2:2">
      <c r="B649" s="2370"/>
    </row>
    <row r="650" spans="2:2">
      <c r="B650" s="2370"/>
    </row>
    <row r="651" spans="2:2">
      <c r="B651" s="2370"/>
    </row>
    <row r="652" spans="2:2">
      <c r="B652" s="2370"/>
    </row>
    <row r="653" spans="2:2">
      <c r="B653" s="2370"/>
    </row>
    <row r="654" spans="2:2">
      <c r="B654" s="2370"/>
    </row>
    <row r="655" spans="2:2">
      <c r="B655" s="2370"/>
    </row>
    <row r="656" spans="2:2">
      <c r="B656" s="2370"/>
    </row>
    <row r="657" spans="2:2">
      <c r="B657" s="2370"/>
    </row>
    <row r="658" spans="2:2">
      <c r="B658" s="2370"/>
    </row>
    <row r="659" spans="2:2">
      <c r="B659" s="2370"/>
    </row>
    <row r="660" spans="2:2">
      <c r="B660" s="2370"/>
    </row>
    <row r="661" spans="2:2">
      <c r="B661" s="2370"/>
    </row>
    <row r="662" spans="2:2">
      <c r="B662" s="2370"/>
    </row>
    <row r="663" spans="2:2">
      <c r="B663" s="2370"/>
    </row>
    <row r="664" spans="2:2">
      <c r="B664" s="2370"/>
    </row>
    <row r="665" spans="2:2">
      <c r="B665" s="2370"/>
    </row>
    <row r="666" spans="2:2">
      <c r="B666" s="2370"/>
    </row>
    <row r="667" spans="2:2">
      <c r="B667" s="2370"/>
    </row>
    <row r="668" spans="2:2">
      <c r="B668" s="2370"/>
    </row>
    <row r="669" spans="2:2">
      <c r="B669" s="2370"/>
    </row>
    <row r="670" spans="2:2">
      <c r="B670" s="2370"/>
    </row>
    <row r="671" spans="2:2">
      <c r="B671" s="2370"/>
    </row>
    <row r="672" spans="2:2">
      <c r="B672" s="2370"/>
    </row>
    <row r="673" spans="2:2">
      <c r="B673" s="2370"/>
    </row>
    <row r="674" spans="2:2">
      <c r="B674" s="2370"/>
    </row>
    <row r="675" spans="2:2">
      <c r="B675" s="2370"/>
    </row>
    <row r="676" spans="2:2">
      <c r="B676" s="2370"/>
    </row>
    <row r="677" spans="2:2">
      <c r="B677" s="2370"/>
    </row>
    <row r="678" spans="2:2">
      <c r="B678" s="2370"/>
    </row>
    <row r="679" spans="2:2">
      <c r="B679" s="2370"/>
    </row>
    <row r="680" spans="2:2">
      <c r="B680" s="2370"/>
    </row>
    <row r="681" spans="2:2">
      <c r="B681" s="2370"/>
    </row>
    <row r="682" spans="2:2">
      <c r="B682" s="2370"/>
    </row>
    <row r="683" spans="2:2">
      <c r="B683" s="2370"/>
    </row>
    <row r="684" spans="2:2">
      <c r="B684" s="2370"/>
    </row>
    <row r="685" spans="2:2">
      <c r="B685" s="2370"/>
    </row>
    <row r="686" spans="2:2">
      <c r="B686" s="2370"/>
    </row>
    <row r="687" spans="2:2">
      <c r="B687" s="2370"/>
    </row>
    <row r="688" spans="2:2">
      <c r="B688" s="2370"/>
    </row>
    <row r="689" spans="2:2">
      <c r="B689" s="2370"/>
    </row>
    <row r="690" spans="2:2">
      <c r="B690" s="2370"/>
    </row>
    <row r="691" spans="2:2">
      <c r="B691" s="2370"/>
    </row>
    <row r="692" spans="2:2">
      <c r="B692" s="2370"/>
    </row>
    <row r="693" spans="2:2">
      <c r="B693" s="2370"/>
    </row>
    <row r="694" spans="2:2">
      <c r="B694" s="2370"/>
    </row>
    <row r="695" spans="2:2">
      <c r="B695" s="2370"/>
    </row>
    <row r="696" spans="2:2">
      <c r="B696" s="2370"/>
    </row>
    <row r="697" spans="2:2">
      <c r="B697" s="2370"/>
    </row>
    <row r="698" spans="2:2">
      <c r="B698" s="2370"/>
    </row>
    <row r="699" spans="2:2">
      <c r="B699" s="2370"/>
    </row>
    <row r="700" spans="2:2">
      <c r="B700" s="2370"/>
    </row>
    <row r="701" spans="2:2">
      <c r="B701" s="2370"/>
    </row>
    <row r="702" spans="2:2">
      <c r="B702" s="2370"/>
    </row>
    <row r="703" spans="2:2">
      <c r="B703" s="2370"/>
    </row>
    <row r="704" spans="2:2">
      <c r="B704" s="2370"/>
    </row>
    <row r="705" spans="2:2">
      <c r="B705" s="2370"/>
    </row>
    <row r="706" spans="2:2">
      <c r="B706" s="2370"/>
    </row>
  </sheetData>
  <autoFilter ref="A6:I51"/>
  <customSheetViews>
    <customSheetView guid="{44B5F5DE-C96C-4269-969A-574D4EEEEEF5}" scale="130" showPageBreaks="1" view="pageBreakPreview" showRuler="0" topLeftCell="A34">
      <selection activeCell="J10" sqref="J10"/>
      <rowBreaks count="4" manualBreakCount="4">
        <brk id="19" min="6" max="8" man="1"/>
        <brk id="32" min="6" max="8" man="1"/>
        <brk id="48" max="12" man="1"/>
        <brk id="50" max="8" man="1"/>
      </rowBreaks>
      <colBreaks count="1" manualBreakCount="1">
        <brk id="9" max="1048575" man="1"/>
      </colBreaks>
      <pageMargins left="0.74803149606299213" right="0.74803149606299213" top="0.74803149606299213" bottom="4.1338582677165361" header="0.51181102362204722" footer="0"/>
      <printOptions horizontalCentered="1"/>
      <pageSetup paperSize="9" scale="73" orientation="landscape" r:id="rId1"/>
      <headerFooter alignWithMargins="0"/>
    </customSheetView>
    <customSheetView guid="{F13B090A-ECDA-4418-9F13-644A873400E7}" scale="175" showRuler="0" topLeftCell="A44">
      <selection activeCell="K56" sqref="K56"/>
      <pageMargins left="0.74803149606299213" right="0.74803149606299213" top="0.74803149606299213" bottom="4.1338582677165361" header="0.51181102362204722" footer="0"/>
      <printOptions horizontalCentered="1"/>
      <pageSetup paperSize="9" orientation="portrait" r:id="rId2"/>
      <headerFooter alignWithMargins="0"/>
    </customSheetView>
    <customSheetView guid="{63DB0950-E90F-4380-862C-985B5EB19119}" scale="130" showPageBreaks="1" view="pageBreakPreview" showRuler="0" topLeftCell="A13">
      <selection activeCell="K22" sqref="K22"/>
      <rowBreaks count="4" manualBreakCount="4">
        <brk id="19" min="6" max="8" man="1"/>
        <brk id="32" min="6" max="8" man="1"/>
        <brk id="48" max="12" man="1"/>
        <brk id="50" max="8" man="1"/>
      </rowBreaks>
      <colBreaks count="1" manualBreakCount="1">
        <brk id="9" max="1048575" man="1"/>
      </colBreaks>
      <pageMargins left="0.74803149606299213" right="0.74803149606299213" top="0.74803149606299213" bottom="4.1338582677165361" header="0.51181102362204722" footer="0"/>
      <printOptions horizontalCentered="1"/>
      <pageSetup paperSize="9" scale="73" orientation="landscape" r:id="rId3"/>
      <headerFooter alignWithMargins="0"/>
    </customSheetView>
    <customSheetView guid="{7CE36697-C418-4ED3-BCF0-EA686CB40E87}" scale="130" showPageBreaks="1" printArea="1" view="pageBreakPreview" showRuler="0" topLeftCell="A43">
      <selection activeCell="H59" sqref="H59"/>
      <rowBreaks count="4" manualBreakCount="4">
        <brk id="19" min="6" max="8" man="1"/>
        <brk id="32" min="6" max="8" man="1"/>
        <brk id="48" max="12" man="1"/>
        <brk id="50" max="8" man="1"/>
      </rowBreaks>
      <colBreaks count="1" manualBreakCount="1">
        <brk id="9" max="1048575" man="1"/>
      </colBreaks>
      <pageMargins left="0.74803149606299213" right="0.74803149606299213" top="0.74803149606299213" bottom="4.1338582677165361" header="0.51181102362204722" footer="0"/>
      <printOptions horizontalCentered="1"/>
      <pageSetup paperSize="9" scale="73" orientation="landscape" r:id="rId4"/>
      <headerFooter alignWithMargins="0"/>
    </customSheetView>
  </customSheetViews>
  <mergeCells count="2">
    <mergeCell ref="A3:I3"/>
    <mergeCell ref="A1:I1"/>
  </mergeCells>
  <phoneticPr fontId="25" type="noConversion"/>
  <printOptions horizontalCentered="1"/>
  <pageMargins left="0.74803149606299202" right="0.74803149606299202" top="0.74803149606299202" bottom="4.13" header="0.35" footer="3"/>
  <pageSetup paperSize="9" orientation="portrait" r:id="rId5"/>
  <headerFooter alignWithMargins="0">
    <oddFooter>&amp;C{x}</oddFooter>
  </headerFooter>
  <rowBreaks count="1" manualBreakCount="1">
    <brk id="29" max="8" man="1"/>
  </rowBreaks>
  <legacyDrawing r:id="rId6"/>
</worksheet>
</file>

<file path=xl/worksheets/sheet20.xml><?xml version="1.0" encoding="utf-8"?>
<worksheet xmlns="http://schemas.openxmlformats.org/spreadsheetml/2006/main" xmlns:r="http://schemas.openxmlformats.org/officeDocument/2006/relationships">
  <sheetPr syncVertical="1" syncRef="A100" transitionEvaluation="1" codeName="Sheet15"/>
  <dimension ref="A1:H119"/>
  <sheetViews>
    <sheetView view="pageBreakPreview" topLeftCell="A100" zoomScaleNormal="115" zoomScaleSheetLayoutView="100" workbookViewId="0">
      <selection activeCell="A106" sqref="A106:J116"/>
    </sheetView>
  </sheetViews>
  <sheetFormatPr defaultColWidth="11" defaultRowHeight="12.75"/>
  <cols>
    <col min="1" max="1" width="6.42578125" style="499" customWidth="1"/>
    <col min="2" max="2" width="8.140625" style="512" customWidth="1"/>
    <col min="3" max="3" width="34.5703125" style="188" customWidth="1"/>
    <col min="4" max="4" width="7.140625" style="201" customWidth="1"/>
    <col min="5" max="5" width="8.140625" style="201" customWidth="1"/>
    <col min="6" max="6" width="10.42578125" style="188" customWidth="1"/>
    <col min="7" max="7" width="8.5703125" style="188" customWidth="1"/>
    <col min="8" max="8" width="3.140625" style="188" customWidth="1"/>
    <col min="9" max="16384" width="11" style="188"/>
  </cols>
  <sheetData>
    <row r="1" spans="1:8">
      <c r="A1" s="2471" t="s">
        <v>406</v>
      </c>
      <c r="B1" s="2471"/>
      <c r="C1" s="2471"/>
      <c r="D1" s="2471"/>
      <c r="E1" s="2471"/>
      <c r="F1" s="2471"/>
      <c r="G1" s="2471"/>
    </row>
    <row r="2" spans="1:8">
      <c r="A2" s="2470" t="s">
        <v>407</v>
      </c>
      <c r="B2" s="2470"/>
      <c r="C2" s="2470"/>
      <c r="D2" s="2470"/>
      <c r="E2" s="2470"/>
      <c r="F2" s="2470"/>
      <c r="G2" s="2470"/>
    </row>
    <row r="3" spans="1:8">
      <c r="E3" s="200"/>
      <c r="G3" s="678"/>
    </row>
    <row r="4" spans="1:8">
      <c r="A4" s="2427" t="s">
        <v>1284</v>
      </c>
      <c r="B4" s="2427"/>
      <c r="C4" s="2427"/>
      <c r="D4" s="2427"/>
      <c r="E4" s="2427"/>
      <c r="F4" s="2427"/>
      <c r="G4" s="2427"/>
    </row>
    <row r="5" spans="1:8" ht="13.5">
      <c r="A5" s="1401"/>
      <c r="B5" s="2428"/>
      <c r="C5" s="2428"/>
      <c r="D5" s="2428"/>
      <c r="E5" s="2428"/>
      <c r="F5" s="2428"/>
      <c r="G5" s="2428"/>
    </row>
    <row r="6" spans="1:8">
      <c r="A6" s="1401"/>
      <c r="B6" s="927"/>
      <c r="C6" s="927"/>
      <c r="D6" s="1844"/>
      <c r="E6" s="1845" t="s">
        <v>1217</v>
      </c>
      <c r="F6" s="1845" t="s">
        <v>1218</v>
      </c>
      <c r="G6" s="1845" t="s">
        <v>1043</v>
      </c>
    </row>
    <row r="7" spans="1:8">
      <c r="A7" s="1401"/>
      <c r="B7" s="1847" t="s">
        <v>1219</v>
      </c>
      <c r="C7" s="927" t="s">
        <v>1220</v>
      </c>
      <c r="D7" s="1848" t="s">
        <v>518</v>
      </c>
      <c r="E7" s="935">
        <v>166006</v>
      </c>
      <c r="F7" s="935">
        <v>410000</v>
      </c>
      <c r="G7" s="935">
        <f>SUM(E7:F7)</f>
        <v>576006</v>
      </c>
    </row>
    <row r="8" spans="1:8">
      <c r="A8" s="1401"/>
      <c r="B8" s="1847" t="s">
        <v>1221</v>
      </c>
      <c r="C8" s="1850" t="s">
        <v>1222</v>
      </c>
      <c r="D8" s="1851"/>
      <c r="E8" s="936"/>
      <c r="F8" s="936"/>
      <c r="G8" s="936"/>
    </row>
    <row r="9" spans="1:8">
      <c r="A9" s="1401"/>
      <c r="B9" s="1847"/>
      <c r="C9" s="1850" t="s">
        <v>985</v>
      </c>
      <c r="D9" s="1851" t="s">
        <v>518</v>
      </c>
      <c r="E9" s="936">
        <f>G89</f>
        <v>272101</v>
      </c>
      <c r="F9" s="1853">
        <f>G98</f>
        <v>10000</v>
      </c>
      <c r="G9" s="936">
        <f>SUM(E9:F9)</f>
        <v>282101</v>
      </c>
    </row>
    <row r="10" spans="1:8">
      <c r="A10" s="1401"/>
      <c r="B10" s="1854" t="s">
        <v>517</v>
      </c>
      <c r="C10" s="927" t="s">
        <v>619</v>
      </c>
      <c r="D10" s="1855" t="s">
        <v>518</v>
      </c>
      <c r="E10" s="1856">
        <f>SUM(E7:E9)</f>
        <v>438107</v>
      </c>
      <c r="F10" s="1856">
        <f>SUM(F7:F9)</f>
        <v>420000</v>
      </c>
      <c r="G10" s="1856">
        <f>SUM(E10:F10)</f>
        <v>858107</v>
      </c>
    </row>
    <row r="11" spans="1:8">
      <c r="A11" s="1401"/>
      <c r="B11" s="1847"/>
      <c r="C11" s="927"/>
      <c r="D11" s="934"/>
      <c r="E11" s="934"/>
      <c r="F11" s="1848"/>
      <c r="G11" s="934"/>
    </row>
    <row r="12" spans="1:8">
      <c r="A12" s="1401"/>
      <c r="B12" s="1847" t="s">
        <v>620</v>
      </c>
      <c r="C12" s="927" t="s">
        <v>621</v>
      </c>
      <c r="D12" s="927"/>
      <c r="E12" s="927"/>
      <c r="F12" s="1859"/>
      <c r="G12" s="927"/>
    </row>
    <row r="13" spans="1:8" ht="13.5" thickBot="1">
      <c r="A13" s="1861"/>
      <c r="B13" s="2425" t="s">
        <v>622</v>
      </c>
      <c r="C13" s="2425"/>
      <c r="D13" s="2425"/>
      <c r="E13" s="2425"/>
      <c r="F13" s="2425"/>
      <c r="G13" s="2425"/>
    </row>
    <row r="14" spans="1:8" ht="14.25" thickTop="1" thickBot="1">
      <c r="A14" s="1861"/>
      <c r="B14" s="2433" t="s">
        <v>623</v>
      </c>
      <c r="C14" s="2433"/>
      <c r="D14" s="2433"/>
      <c r="E14" s="1782" t="s">
        <v>519</v>
      </c>
      <c r="F14" s="1782" t="s">
        <v>624</v>
      </c>
      <c r="G14" s="1865" t="s">
        <v>1043</v>
      </c>
    </row>
    <row r="15" spans="1:8" ht="13.5" thickTop="1">
      <c r="A15" s="924"/>
      <c r="B15" s="925"/>
      <c r="C15" s="1886"/>
      <c r="D15" s="1887"/>
      <c r="E15" s="1887"/>
      <c r="F15" s="1887"/>
      <c r="G15" s="1887"/>
      <c r="H15" s="195"/>
    </row>
    <row r="16" spans="1:8" ht="14.1" customHeight="1">
      <c r="A16" s="308"/>
      <c r="B16" s="288"/>
      <c r="C16" s="269" t="s">
        <v>522</v>
      </c>
      <c r="D16" s="212"/>
      <c r="E16" s="212"/>
      <c r="F16" s="212"/>
      <c r="G16" s="213"/>
    </row>
    <row r="17" spans="1:7">
      <c r="A17" s="308" t="s">
        <v>523</v>
      </c>
      <c r="B17" s="270">
        <v>2851</v>
      </c>
      <c r="C17" s="269" t="s">
        <v>409</v>
      </c>
      <c r="D17" s="192"/>
      <c r="E17" s="220"/>
      <c r="F17" s="220"/>
      <c r="G17" s="220"/>
    </row>
    <row r="18" spans="1:7">
      <c r="A18" s="308"/>
      <c r="B18" s="283">
        <v>1E-3</v>
      </c>
      <c r="C18" s="269" t="s">
        <v>1431</v>
      </c>
      <c r="D18" s="192"/>
      <c r="E18" s="192"/>
      <c r="F18" s="192"/>
      <c r="G18" s="192"/>
    </row>
    <row r="19" spans="1:7">
      <c r="A19" s="308"/>
      <c r="B19" s="288">
        <v>60</v>
      </c>
      <c r="C19" s="248" t="s">
        <v>1085</v>
      </c>
      <c r="D19" s="192"/>
      <c r="E19" s="192"/>
      <c r="F19" s="192"/>
      <c r="G19" s="192"/>
    </row>
    <row r="20" spans="1:7">
      <c r="A20" s="308"/>
      <c r="B20" s="247" t="s">
        <v>557</v>
      </c>
      <c r="C20" s="248" t="s">
        <v>528</v>
      </c>
      <c r="D20" s="515"/>
      <c r="E20" s="223">
        <v>500</v>
      </c>
      <c r="F20" s="1840">
        <v>0</v>
      </c>
      <c r="G20" s="223">
        <f>F20+E20</f>
        <v>500</v>
      </c>
    </row>
    <row r="21" spans="1:7">
      <c r="A21" s="308"/>
      <c r="B21" s="247" t="s">
        <v>558</v>
      </c>
      <c r="C21" s="248" t="s">
        <v>530</v>
      </c>
      <c r="D21" s="515"/>
      <c r="E21" s="223">
        <v>100</v>
      </c>
      <c r="F21" s="1840">
        <v>0</v>
      </c>
      <c r="G21" s="223">
        <f>F21+E21</f>
        <v>100</v>
      </c>
    </row>
    <row r="22" spans="1:7">
      <c r="A22" s="308"/>
      <c r="B22" s="247" t="s">
        <v>559</v>
      </c>
      <c r="C22" s="248" t="s">
        <v>532</v>
      </c>
      <c r="D22" s="515"/>
      <c r="E22" s="223">
        <v>700</v>
      </c>
      <c r="F22" s="1840">
        <v>0</v>
      </c>
      <c r="G22" s="223">
        <f>F22+E22</f>
        <v>700</v>
      </c>
    </row>
    <row r="23" spans="1:7">
      <c r="A23" s="308"/>
      <c r="B23" s="247" t="s">
        <v>1390</v>
      </c>
      <c r="C23" s="248" t="s">
        <v>534</v>
      </c>
      <c r="D23" s="299"/>
      <c r="E23" s="25">
        <v>850</v>
      </c>
      <c r="F23" s="1840">
        <v>0</v>
      </c>
      <c r="G23" s="25">
        <f>F23+E23</f>
        <v>850</v>
      </c>
    </row>
    <row r="24" spans="1:7">
      <c r="A24" s="308" t="s">
        <v>517</v>
      </c>
      <c r="B24" s="288">
        <v>60</v>
      </c>
      <c r="C24" s="248" t="s">
        <v>1085</v>
      </c>
      <c r="D24" s="223"/>
      <c r="E24" s="262">
        <f>SUM(E20:E23)</f>
        <v>2150</v>
      </c>
      <c r="F24" s="1779">
        <f>SUM(F20:F23)</f>
        <v>0</v>
      </c>
      <c r="G24" s="262">
        <f>SUM(G20:G23)</f>
        <v>2150</v>
      </c>
    </row>
    <row r="25" spans="1:7">
      <c r="A25" s="308" t="s">
        <v>517</v>
      </c>
      <c r="B25" s="283">
        <v>1E-3</v>
      </c>
      <c r="C25" s="269" t="s">
        <v>1431</v>
      </c>
      <c r="D25" s="223"/>
      <c r="E25" s="262">
        <f>E24</f>
        <v>2150</v>
      </c>
      <c r="F25" s="1779">
        <f>F24</f>
        <v>0</v>
      </c>
      <c r="G25" s="262">
        <f>G24</f>
        <v>2150</v>
      </c>
    </row>
    <row r="26" spans="1:7">
      <c r="A26" s="308"/>
      <c r="B26" s="275"/>
      <c r="C26" s="269"/>
      <c r="D26" s="212"/>
      <c r="E26" s="212"/>
      <c r="F26" s="212"/>
      <c r="G26" s="212"/>
    </row>
    <row r="27" spans="1:7">
      <c r="A27" s="308"/>
      <c r="B27" s="283">
        <v>3.0000000000000001E-3</v>
      </c>
      <c r="C27" s="269" t="s">
        <v>1689</v>
      </c>
      <c r="D27" s="192"/>
      <c r="E27" s="192"/>
      <c r="F27" s="192"/>
      <c r="G27" s="192"/>
    </row>
    <row r="28" spans="1:7">
      <c r="A28" s="308"/>
      <c r="B28" s="288">
        <v>61</v>
      </c>
      <c r="C28" s="248" t="s">
        <v>103</v>
      </c>
      <c r="D28" s="192"/>
      <c r="E28" s="192"/>
      <c r="F28" s="192"/>
      <c r="G28" s="192"/>
    </row>
    <row r="29" spans="1:7" ht="25.5">
      <c r="A29" s="308"/>
      <c r="B29" s="288">
        <v>60</v>
      </c>
      <c r="C29" s="248" t="s">
        <v>1245</v>
      </c>
      <c r="D29" s="515"/>
      <c r="E29" s="515"/>
      <c r="F29" s="515"/>
      <c r="G29" s="515"/>
    </row>
    <row r="30" spans="1:7">
      <c r="A30" s="308"/>
      <c r="B30" s="247" t="s">
        <v>1246</v>
      </c>
      <c r="C30" s="248" t="s">
        <v>528</v>
      </c>
      <c r="D30" s="515"/>
      <c r="E30" s="223">
        <v>1000</v>
      </c>
      <c r="F30" s="1840">
        <v>0</v>
      </c>
      <c r="G30" s="223">
        <f>F30+E30</f>
        <v>1000</v>
      </c>
    </row>
    <row r="31" spans="1:7">
      <c r="A31" s="308"/>
      <c r="B31" s="247" t="s">
        <v>1247</v>
      </c>
      <c r="C31" s="248" t="s">
        <v>188</v>
      </c>
      <c r="D31" s="515"/>
      <c r="E31" s="25">
        <v>500</v>
      </c>
      <c r="F31" s="1840">
        <v>0</v>
      </c>
      <c r="G31" s="25">
        <f>F31+E31</f>
        <v>500</v>
      </c>
    </row>
    <row r="32" spans="1:7">
      <c r="A32" s="308"/>
      <c r="B32" s="247" t="s">
        <v>1248</v>
      </c>
      <c r="C32" s="248" t="s">
        <v>532</v>
      </c>
      <c r="D32" s="515"/>
      <c r="E32" s="223">
        <v>850</v>
      </c>
      <c r="F32" s="1840">
        <v>0</v>
      </c>
      <c r="G32" s="223">
        <f>F32+E32</f>
        <v>850</v>
      </c>
    </row>
    <row r="33" spans="1:7">
      <c r="A33" s="308"/>
      <c r="B33" s="247" t="s">
        <v>1249</v>
      </c>
      <c r="C33" s="248" t="s">
        <v>1210</v>
      </c>
      <c r="D33" s="515"/>
      <c r="E33" s="25">
        <v>1000</v>
      </c>
      <c r="F33" s="1840">
        <v>0</v>
      </c>
      <c r="G33" s="299">
        <f>F33+E33</f>
        <v>1000</v>
      </c>
    </row>
    <row r="34" spans="1:7" ht="25.5">
      <c r="A34" s="308" t="s">
        <v>517</v>
      </c>
      <c r="B34" s="288">
        <v>60</v>
      </c>
      <c r="C34" s="248" t="s">
        <v>1245</v>
      </c>
      <c r="D34" s="223"/>
      <c r="E34" s="262">
        <f>SUM(E30:E33)</f>
        <v>3350</v>
      </c>
      <c r="F34" s="1779">
        <f>SUM(F30:F33)</f>
        <v>0</v>
      </c>
      <c r="G34" s="262">
        <f>SUM(G30:G33)</f>
        <v>3350</v>
      </c>
    </row>
    <row r="35" spans="1:7">
      <c r="A35" s="308"/>
      <c r="B35" s="288"/>
      <c r="C35" s="248"/>
      <c r="D35" s="223"/>
      <c r="E35" s="223"/>
      <c r="F35" s="223"/>
      <c r="G35" s="223"/>
    </row>
    <row r="36" spans="1:7">
      <c r="A36" s="308"/>
      <c r="B36" s="288">
        <v>45</v>
      </c>
      <c r="C36" s="248" t="s">
        <v>537</v>
      </c>
      <c r="D36" s="515"/>
      <c r="E36" s="515"/>
      <c r="F36" s="515"/>
      <c r="G36" s="515"/>
    </row>
    <row r="37" spans="1:7">
      <c r="A37" s="497"/>
      <c r="B37" s="278" t="s">
        <v>797</v>
      </c>
      <c r="C37" s="279" t="s">
        <v>528</v>
      </c>
      <c r="D37" s="257"/>
      <c r="E37" s="34">
        <v>700</v>
      </c>
      <c r="F37" s="1841">
        <v>0</v>
      </c>
      <c r="G37" s="34">
        <f>F37+E37</f>
        <v>700</v>
      </c>
    </row>
    <row r="38" spans="1:7">
      <c r="A38" s="2016"/>
      <c r="B38" s="281" t="s">
        <v>1250</v>
      </c>
      <c r="C38" s="280" t="s">
        <v>195</v>
      </c>
      <c r="D38" s="2115"/>
      <c r="E38" s="48">
        <v>1050</v>
      </c>
      <c r="F38" s="2058">
        <v>0</v>
      </c>
      <c r="G38" s="48">
        <f>F38+E38</f>
        <v>1050</v>
      </c>
    </row>
    <row r="39" spans="1:7">
      <c r="A39" s="308" t="s">
        <v>517</v>
      </c>
      <c r="B39" s="288">
        <v>45</v>
      </c>
      <c r="C39" s="248" t="s">
        <v>537</v>
      </c>
      <c r="D39" s="25"/>
      <c r="E39" s="32">
        <f>SUM(E37:E38)</f>
        <v>1750</v>
      </c>
      <c r="F39" s="1796">
        <f>SUM(F37:F38)</f>
        <v>0</v>
      </c>
      <c r="G39" s="32">
        <f>SUM(G37:G38)</f>
        <v>1750</v>
      </c>
    </row>
    <row r="40" spans="1:7" ht="9.9499999999999993" customHeight="1">
      <c r="A40" s="308"/>
      <c r="B40" s="288"/>
      <c r="C40" s="248"/>
      <c r="D40" s="223"/>
      <c r="E40" s="223"/>
      <c r="F40" s="223"/>
      <c r="G40" s="223"/>
    </row>
    <row r="41" spans="1:7">
      <c r="A41" s="308"/>
      <c r="B41" s="288">
        <v>46</v>
      </c>
      <c r="C41" s="248" t="s">
        <v>542</v>
      </c>
      <c r="D41" s="515"/>
      <c r="E41" s="515"/>
      <c r="F41" s="515"/>
      <c r="G41" s="515"/>
    </row>
    <row r="42" spans="1:7">
      <c r="A42" s="308"/>
      <c r="B42" s="247" t="s">
        <v>798</v>
      </c>
      <c r="C42" s="248" t="s">
        <v>528</v>
      </c>
      <c r="D42" s="515"/>
      <c r="E42" s="25">
        <v>1400</v>
      </c>
      <c r="F42" s="1840">
        <v>0</v>
      </c>
      <c r="G42" s="25">
        <f>F42+E42</f>
        <v>1400</v>
      </c>
    </row>
    <row r="43" spans="1:7">
      <c r="A43" s="308" t="s">
        <v>517</v>
      </c>
      <c r="B43" s="288">
        <v>46</v>
      </c>
      <c r="C43" s="248" t="s">
        <v>542</v>
      </c>
      <c r="D43" s="25"/>
      <c r="E43" s="32">
        <f>SUM(E42:E42)</f>
        <v>1400</v>
      </c>
      <c r="F43" s="1796">
        <f>SUM(F42:F42)</f>
        <v>0</v>
      </c>
      <c r="G43" s="32">
        <f>SUM(G42:G42)</f>
        <v>1400</v>
      </c>
    </row>
    <row r="44" spans="1:7" ht="9.9499999999999993" customHeight="1">
      <c r="A44" s="308"/>
      <c r="B44" s="288"/>
      <c r="C44" s="248"/>
      <c r="D44" s="223"/>
      <c r="E44" s="223"/>
      <c r="F44" s="223"/>
      <c r="G44" s="223"/>
    </row>
    <row r="45" spans="1:7">
      <c r="A45" s="308"/>
      <c r="B45" s="288">
        <v>47</v>
      </c>
      <c r="C45" s="248" t="s">
        <v>546</v>
      </c>
      <c r="D45" s="515"/>
      <c r="E45" s="515"/>
      <c r="F45" s="515"/>
      <c r="G45" s="515"/>
    </row>
    <row r="46" spans="1:7">
      <c r="A46" s="308"/>
      <c r="B46" s="247" t="s">
        <v>802</v>
      </c>
      <c r="C46" s="248" t="s">
        <v>528</v>
      </c>
      <c r="D46" s="223"/>
      <c r="E46" s="25">
        <v>1200</v>
      </c>
      <c r="F46" s="1840">
        <v>0</v>
      </c>
      <c r="G46" s="25">
        <f>F46+E46</f>
        <v>1200</v>
      </c>
    </row>
    <row r="47" spans="1:7">
      <c r="A47" s="308" t="s">
        <v>517</v>
      </c>
      <c r="B47" s="288">
        <v>47</v>
      </c>
      <c r="C47" s="248" t="s">
        <v>546</v>
      </c>
      <c r="D47" s="25"/>
      <c r="E47" s="32">
        <f>SUM(E46:E46)</f>
        <v>1200</v>
      </c>
      <c r="F47" s="1796">
        <f>SUM(F46:F46)</f>
        <v>0</v>
      </c>
      <c r="G47" s="32">
        <f>SUM(G46:G46)</f>
        <v>1200</v>
      </c>
    </row>
    <row r="48" spans="1:7">
      <c r="A48" s="308"/>
      <c r="B48" s="288"/>
      <c r="C48" s="248"/>
      <c r="D48" s="223"/>
      <c r="E48" s="223"/>
      <c r="F48" s="223"/>
      <c r="G48" s="223"/>
    </row>
    <row r="49" spans="1:7">
      <c r="A49" s="308"/>
      <c r="B49" s="288">
        <v>48</v>
      </c>
      <c r="C49" s="248" t="s">
        <v>550</v>
      </c>
      <c r="D49" s="515"/>
      <c r="E49" s="515"/>
      <c r="F49" s="515"/>
      <c r="G49" s="515"/>
    </row>
    <row r="50" spans="1:7">
      <c r="A50" s="308"/>
      <c r="B50" s="247" t="s">
        <v>888</v>
      </c>
      <c r="C50" s="248" t="s">
        <v>528</v>
      </c>
      <c r="D50" s="515"/>
      <c r="E50" s="25">
        <v>1000</v>
      </c>
      <c r="F50" s="1840">
        <v>0</v>
      </c>
      <c r="G50" s="25">
        <f>F50+E50</f>
        <v>1000</v>
      </c>
    </row>
    <row r="51" spans="1:7">
      <c r="A51" s="308" t="s">
        <v>517</v>
      </c>
      <c r="B51" s="288">
        <v>48</v>
      </c>
      <c r="C51" s="248" t="s">
        <v>550</v>
      </c>
      <c r="D51" s="25"/>
      <c r="E51" s="32">
        <f>SUM(E50:E50)</f>
        <v>1000</v>
      </c>
      <c r="F51" s="1796">
        <f>SUM(F50:F50)</f>
        <v>0</v>
      </c>
      <c r="G51" s="32">
        <f>SUM(G50:G50)</f>
        <v>1000</v>
      </c>
    </row>
    <row r="52" spans="1:7">
      <c r="A52" s="308"/>
      <c r="B52" s="288"/>
      <c r="C52" s="248"/>
      <c r="D52" s="223"/>
      <c r="E52" s="25"/>
      <c r="F52" s="223"/>
      <c r="G52" s="223"/>
    </row>
    <row r="53" spans="1:7">
      <c r="A53" s="308" t="s">
        <v>517</v>
      </c>
      <c r="B53" s="288">
        <v>61</v>
      </c>
      <c r="C53" s="248" t="s">
        <v>103</v>
      </c>
      <c r="D53" s="223"/>
      <c r="E53" s="262">
        <f>+E51+E47+E43+E39+E34</f>
        <v>8700</v>
      </c>
      <c r="F53" s="1779">
        <f>+F51+F47+F43+F39+F34</f>
        <v>0</v>
      </c>
      <c r="G53" s="262">
        <f>+G51+G47+G43+G39+G34</f>
        <v>8700</v>
      </c>
    </row>
    <row r="54" spans="1:7">
      <c r="A54" s="308" t="s">
        <v>517</v>
      </c>
      <c r="B54" s="283">
        <v>3.0000000000000001E-3</v>
      </c>
      <c r="C54" s="269" t="s">
        <v>1689</v>
      </c>
      <c r="D54" s="223"/>
      <c r="E54" s="262">
        <f>E53</f>
        <v>8700</v>
      </c>
      <c r="F54" s="1779">
        <f>F53</f>
        <v>0</v>
      </c>
      <c r="G54" s="262">
        <f>G53</f>
        <v>8700</v>
      </c>
    </row>
    <row r="55" spans="1:7">
      <c r="A55" s="308"/>
      <c r="B55" s="275"/>
      <c r="C55" s="269"/>
      <c r="D55" s="223"/>
      <c r="E55" s="223"/>
      <c r="F55" s="223"/>
      <c r="G55" s="223"/>
    </row>
    <row r="56" spans="1:7" ht="13.35" customHeight="1">
      <c r="A56" s="308"/>
      <c r="B56" s="283">
        <v>0.105</v>
      </c>
      <c r="C56" s="269" t="s">
        <v>578</v>
      </c>
      <c r="D56" s="515"/>
      <c r="E56" s="515"/>
      <c r="F56" s="515"/>
      <c r="G56" s="515"/>
    </row>
    <row r="57" spans="1:7">
      <c r="A57" s="308"/>
      <c r="B57" s="288">
        <v>67</v>
      </c>
      <c r="C57" s="248" t="s">
        <v>1654</v>
      </c>
      <c r="D57" s="515"/>
      <c r="E57" s="515"/>
      <c r="F57" s="515"/>
      <c r="G57" s="515"/>
    </row>
    <row r="58" spans="1:7" ht="13.35" customHeight="1">
      <c r="A58" s="308"/>
      <c r="B58" s="247" t="s">
        <v>2090</v>
      </c>
      <c r="C58" s="248" t="s">
        <v>1970</v>
      </c>
      <c r="D58" s="223"/>
      <c r="E58" s="223">
        <v>5051</v>
      </c>
      <c r="F58" s="1716">
        <v>0</v>
      </c>
      <c r="G58" s="223">
        <f>F58+E58</f>
        <v>5051</v>
      </c>
    </row>
    <row r="59" spans="1:7">
      <c r="A59" s="308" t="s">
        <v>517</v>
      </c>
      <c r="B59" s="288">
        <v>67</v>
      </c>
      <c r="C59" s="248" t="s">
        <v>1654</v>
      </c>
      <c r="D59" s="223"/>
      <c r="E59" s="262">
        <f t="shared" ref="E59:G60" si="0">E58</f>
        <v>5051</v>
      </c>
      <c r="F59" s="1779">
        <f t="shared" si="0"/>
        <v>0</v>
      </c>
      <c r="G59" s="262">
        <f t="shared" si="0"/>
        <v>5051</v>
      </c>
    </row>
    <row r="60" spans="1:7" ht="13.35" customHeight="1">
      <c r="A60" s="308" t="s">
        <v>517</v>
      </c>
      <c r="B60" s="283">
        <v>0.105</v>
      </c>
      <c r="C60" s="269" t="s">
        <v>578</v>
      </c>
      <c r="D60" s="223"/>
      <c r="E60" s="262">
        <f t="shared" si="0"/>
        <v>5051</v>
      </c>
      <c r="F60" s="1779">
        <f t="shared" si="0"/>
        <v>0</v>
      </c>
      <c r="G60" s="262">
        <f t="shared" si="0"/>
        <v>5051</v>
      </c>
    </row>
    <row r="61" spans="1:7" ht="13.35" customHeight="1">
      <c r="A61" s="308"/>
      <c r="B61" s="288"/>
      <c r="C61" s="248"/>
      <c r="D61" s="223"/>
      <c r="E61" s="223"/>
      <c r="F61" s="223"/>
      <c r="G61" s="223"/>
    </row>
    <row r="62" spans="1:7" ht="13.35" customHeight="1">
      <c r="A62" s="308"/>
      <c r="B62" s="283">
        <v>0.2</v>
      </c>
      <c r="C62" s="269" t="s">
        <v>1655</v>
      </c>
      <c r="D62" s="515"/>
      <c r="E62" s="515"/>
      <c r="F62" s="515"/>
      <c r="G62" s="515"/>
    </row>
    <row r="63" spans="1:7" ht="13.35" customHeight="1">
      <c r="A63" s="308"/>
      <c r="B63" s="288">
        <v>68</v>
      </c>
      <c r="C63" s="248" t="s">
        <v>1656</v>
      </c>
      <c r="D63" s="515"/>
      <c r="E63" s="515"/>
      <c r="F63" s="515"/>
      <c r="G63" s="515"/>
    </row>
    <row r="64" spans="1:7" ht="13.35" customHeight="1">
      <c r="A64" s="308"/>
      <c r="B64" s="288">
        <v>61</v>
      </c>
      <c r="C64" s="248" t="s">
        <v>1657</v>
      </c>
      <c r="D64" s="515"/>
      <c r="E64" s="515"/>
      <c r="F64" s="515"/>
      <c r="G64" s="515"/>
    </row>
    <row r="65" spans="1:8" ht="13.35" customHeight="1">
      <c r="A65" s="308"/>
      <c r="B65" s="247" t="s">
        <v>1658</v>
      </c>
      <c r="C65" s="248" t="s">
        <v>528</v>
      </c>
      <c r="D65" s="515"/>
      <c r="E65" s="25">
        <v>2800</v>
      </c>
      <c r="F65" s="1840">
        <v>0</v>
      </c>
      <c r="G65" s="25">
        <f>F65+E65</f>
        <v>2800</v>
      </c>
    </row>
    <row r="66" spans="1:8" ht="14.45" customHeight="1">
      <c r="A66" s="308"/>
      <c r="B66" s="247" t="s">
        <v>1659</v>
      </c>
      <c r="C66" s="248" t="s">
        <v>530</v>
      </c>
      <c r="D66" s="515"/>
      <c r="E66" s="25">
        <v>150</v>
      </c>
      <c r="F66" s="1840">
        <v>0</v>
      </c>
      <c r="G66" s="25">
        <f>F66+E66</f>
        <v>150</v>
      </c>
    </row>
    <row r="67" spans="1:8" ht="14.45" customHeight="1">
      <c r="A67" s="308"/>
      <c r="B67" s="247" t="s">
        <v>240</v>
      </c>
      <c r="C67" s="248" t="s">
        <v>532</v>
      </c>
      <c r="D67" s="515"/>
      <c r="E67" s="25">
        <v>400</v>
      </c>
      <c r="F67" s="1840">
        <v>0</v>
      </c>
      <c r="G67" s="25">
        <f>F67+E67</f>
        <v>400</v>
      </c>
    </row>
    <row r="68" spans="1:8" ht="14.45" customHeight="1">
      <c r="A68" s="308" t="s">
        <v>517</v>
      </c>
      <c r="B68" s="288">
        <v>61</v>
      </c>
      <c r="C68" s="248" t="s">
        <v>1657</v>
      </c>
      <c r="D68" s="25"/>
      <c r="E68" s="32">
        <f>SUM(E65:E67)</f>
        <v>3350</v>
      </c>
      <c r="F68" s="1796">
        <f>SUM(F65:F67)</f>
        <v>0</v>
      </c>
      <c r="G68" s="32">
        <f>SUM(G65:G67)</f>
        <v>3350</v>
      </c>
    </row>
    <row r="69" spans="1:8" ht="14.45" customHeight="1">
      <c r="A69" s="308"/>
      <c r="B69" s="288"/>
      <c r="C69" s="248"/>
      <c r="D69" s="223"/>
      <c r="E69" s="223"/>
      <c r="F69" s="223"/>
      <c r="G69" s="223"/>
    </row>
    <row r="70" spans="1:8" ht="14.45" customHeight="1">
      <c r="A70" s="308"/>
      <c r="B70" s="288">
        <v>62</v>
      </c>
      <c r="C70" s="248" t="s">
        <v>241</v>
      </c>
      <c r="D70" s="515"/>
      <c r="E70" s="515"/>
      <c r="F70" s="515"/>
      <c r="G70" s="515"/>
    </row>
    <row r="71" spans="1:8" ht="14.45" customHeight="1">
      <c r="A71" s="308"/>
      <c r="B71" s="247" t="s">
        <v>242</v>
      </c>
      <c r="C71" s="248" t="s">
        <v>528</v>
      </c>
      <c r="D71" s="515"/>
      <c r="E71" s="25">
        <v>2400</v>
      </c>
      <c r="F71" s="1840">
        <v>0</v>
      </c>
      <c r="G71" s="25">
        <f>F71+E71</f>
        <v>2400</v>
      </c>
    </row>
    <row r="72" spans="1:8" ht="14.45" customHeight="1">
      <c r="A72" s="308"/>
      <c r="B72" s="247" t="s">
        <v>243</v>
      </c>
      <c r="C72" s="248" t="s">
        <v>530</v>
      </c>
      <c r="D72" s="515"/>
      <c r="E72" s="25">
        <v>100</v>
      </c>
      <c r="F72" s="1840">
        <v>0</v>
      </c>
      <c r="G72" s="25">
        <f>F72+E72</f>
        <v>100</v>
      </c>
    </row>
    <row r="73" spans="1:8" ht="14.45" customHeight="1">
      <c r="A73" s="497"/>
      <c r="B73" s="278" t="s">
        <v>244</v>
      </c>
      <c r="C73" s="279" t="s">
        <v>532</v>
      </c>
      <c r="D73" s="257"/>
      <c r="E73" s="34">
        <v>250</v>
      </c>
      <c r="F73" s="1841">
        <v>0</v>
      </c>
      <c r="G73" s="34">
        <f>F73+E73</f>
        <v>250</v>
      </c>
    </row>
    <row r="74" spans="1:8" ht="14.45" customHeight="1">
      <c r="A74" s="2016"/>
      <c r="B74" s="281" t="s">
        <v>245</v>
      </c>
      <c r="C74" s="280" t="s">
        <v>195</v>
      </c>
      <c r="D74" s="2115"/>
      <c r="E74" s="48">
        <v>100</v>
      </c>
      <c r="F74" s="2058">
        <v>0</v>
      </c>
      <c r="G74" s="48">
        <f>F74+E74</f>
        <v>100</v>
      </c>
    </row>
    <row r="75" spans="1:8" ht="14.45" customHeight="1">
      <c r="A75" s="308" t="s">
        <v>517</v>
      </c>
      <c r="B75" s="288">
        <v>62</v>
      </c>
      <c r="C75" s="248" t="s">
        <v>241</v>
      </c>
      <c r="D75" s="25"/>
      <c r="E75" s="32">
        <f>SUM(E71:E74)</f>
        <v>2850</v>
      </c>
      <c r="F75" s="1796">
        <f>SUM(F71:F74)</f>
        <v>0</v>
      </c>
      <c r="G75" s="32">
        <f>SUM(G71:G74)</f>
        <v>2850</v>
      </c>
    </row>
    <row r="76" spans="1:8" ht="14.45" customHeight="1">
      <c r="A76" s="308"/>
      <c r="B76" s="288"/>
      <c r="C76" s="248"/>
      <c r="D76" s="223"/>
      <c r="E76" s="223"/>
      <c r="F76" s="223"/>
      <c r="G76" s="223"/>
    </row>
    <row r="77" spans="1:8" ht="14.45" customHeight="1">
      <c r="A77" s="308" t="s">
        <v>517</v>
      </c>
      <c r="B77" s="288">
        <v>68</v>
      </c>
      <c r="C77" s="248" t="s">
        <v>1656</v>
      </c>
      <c r="D77" s="25"/>
      <c r="E77" s="32">
        <f>E75+E68</f>
        <v>6200</v>
      </c>
      <c r="F77" s="1718">
        <f>F75+F68</f>
        <v>0</v>
      </c>
      <c r="G77" s="32">
        <f>G75+G68</f>
        <v>6200</v>
      </c>
    </row>
    <row r="78" spans="1:8" ht="14.45" customHeight="1">
      <c r="A78" s="308" t="s">
        <v>517</v>
      </c>
      <c r="B78" s="283">
        <v>0.2</v>
      </c>
      <c r="C78" s="269" t="s">
        <v>1655</v>
      </c>
      <c r="D78" s="25"/>
      <c r="E78" s="32">
        <f>E77</f>
        <v>6200</v>
      </c>
      <c r="F78" s="1796">
        <f>F77</f>
        <v>0</v>
      </c>
      <c r="G78" s="32">
        <f>G77</f>
        <v>6200</v>
      </c>
    </row>
    <row r="79" spans="1:8" ht="14.45" customHeight="1">
      <c r="A79" s="248" t="s">
        <v>517</v>
      </c>
      <c r="B79" s="270">
        <v>2851</v>
      </c>
      <c r="C79" s="269" t="s">
        <v>409</v>
      </c>
      <c r="D79" s="223"/>
      <c r="E79" s="262">
        <f>E78+E60+E54+E25</f>
        <v>22101</v>
      </c>
      <c r="F79" s="1779">
        <f>F78+F60+F54+F25</f>
        <v>0</v>
      </c>
      <c r="G79" s="262">
        <f>G78+G60+G54+G25</f>
        <v>22101</v>
      </c>
      <c r="H79" s="188" t="s">
        <v>697</v>
      </c>
    </row>
    <row r="80" spans="1:8" ht="14.45" customHeight="1">
      <c r="A80" s="248"/>
      <c r="B80" s="270"/>
      <c r="C80" s="248"/>
      <c r="D80" s="223"/>
      <c r="E80" s="223"/>
      <c r="F80" s="223"/>
      <c r="G80" s="223"/>
    </row>
    <row r="81" spans="1:8" ht="14.45" customHeight="1">
      <c r="A81" s="308" t="s">
        <v>246</v>
      </c>
      <c r="B81" s="270">
        <v>2852</v>
      </c>
      <c r="C81" s="269" t="s">
        <v>247</v>
      </c>
      <c r="D81" s="223"/>
      <c r="E81" s="223"/>
      <c r="F81" s="223"/>
      <c r="G81" s="223"/>
    </row>
    <row r="82" spans="1:8" ht="14.45" customHeight="1">
      <c r="A82" s="308"/>
      <c r="B82" s="247" t="s">
        <v>249</v>
      </c>
      <c r="C82" s="248" t="s">
        <v>1759</v>
      </c>
      <c r="D82" s="25"/>
      <c r="E82" s="30"/>
      <c r="F82" s="223"/>
      <c r="G82" s="30"/>
    </row>
    <row r="83" spans="1:8" ht="14.45" customHeight="1">
      <c r="A83" s="308"/>
      <c r="B83" s="247" t="s">
        <v>250</v>
      </c>
      <c r="C83" s="248" t="s">
        <v>565</v>
      </c>
      <c r="D83" s="25"/>
      <c r="E83" s="30"/>
      <c r="F83" s="223"/>
      <c r="G83" s="30"/>
    </row>
    <row r="84" spans="1:8" ht="14.45" customHeight="1">
      <c r="A84" s="308"/>
      <c r="B84" s="288">
        <v>61</v>
      </c>
      <c r="C84" s="248" t="s">
        <v>251</v>
      </c>
      <c r="D84" s="25"/>
      <c r="E84" s="30"/>
      <c r="F84" s="223"/>
      <c r="G84" s="30"/>
    </row>
    <row r="85" spans="1:8" ht="14.45" customHeight="1">
      <c r="A85" s="308"/>
      <c r="B85" s="247" t="s">
        <v>561</v>
      </c>
      <c r="C85" s="248" t="s">
        <v>252</v>
      </c>
      <c r="D85" s="30"/>
      <c r="E85" s="25">
        <v>250000</v>
      </c>
      <c r="F85" s="1716">
        <v>0</v>
      </c>
      <c r="G85" s="25">
        <f>F85+E85</f>
        <v>250000</v>
      </c>
    </row>
    <row r="86" spans="1:8" ht="14.45" customHeight="1">
      <c r="A86" s="308" t="s">
        <v>517</v>
      </c>
      <c r="B86" s="247" t="s">
        <v>250</v>
      </c>
      <c r="C86" s="248" t="s">
        <v>565</v>
      </c>
      <c r="D86" s="30"/>
      <c r="E86" s="32">
        <f t="shared" ref="E86:G88" si="1">E85</f>
        <v>250000</v>
      </c>
      <c r="F86" s="1779">
        <f t="shared" si="1"/>
        <v>0</v>
      </c>
      <c r="G86" s="32">
        <f t="shared" si="1"/>
        <v>250000</v>
      </c>
    </row>
    <row r="87" spans="1:8" ht="14.45" customHeight="1">
      <c r="A87" s="308" t="s">
        <v>517</v>
      </c>
      <c r="B87" s="284">
        <v>8</v>
      </c>
      <c r="C87" s="248" t="s">
        <v>248</v>
      </c>
      <c r="D87" s="30"/>
      <c r="E87" s="32">
        <f t="shared" si="1"/>
        <v>250000</v>
      </c>
      <c r="F87" s="1796">
        <f t="shared" si="1"/>
        <v>0</v>
      </c>
      <c r="G87" s="32">
        <f t="shared" si="1"/>
        <v>250000</v>
      </c>
    </row>
    <row r="88" spans="1:8" ht="14.45" customHeight="1">
      <c r="A88" s="308" t="s">
        <v>517</v>
      </c>
      <c r="B88" s="270">
        <v>2852</v>
      </c>
      <c r="C88" s="269" t="s">
        <v>247</v>
      </c>
      <c r="D88" s="25"/>
      <c r="E88" s="32">
        <f>E87</f>
        <v>250000</v>
      </c>
      <c r="F88" s="1796">
        <f t="shared" si="1"/>
        <v>0</v>
      </c>
      <c r="G88" s="32">
        <f t="shared" si="1"/>
        <v>250000</v>
      </c>
      <c r="H88" s="188" t="s">
        <v>2091</v>
      </c>
    </row>
    <row r="89" spans="1:8" ht="13.35" customHeight="1">
      <c r="A89" s="522" t="s">
        <v>517</v>
      </c>
      <c r="B89" s="286"/>
      <c r="C89" s="287" t="s">
        <v>522</v>
      </c>
      <c r="D89" s="262"/>
      <c r="E89" s="262">
        <f>E88+E79</f>
        <v>272101</v>
      </c>
      <c r="F89" s="1779">
        <f>F88+F79</f>
        <v>0</v>
      </c>
      <c r="G89" s="262">
        <f>G88+G79</f>
        <v>272101</v>
      </c>
    </row>
    <row r="90" spans="1:8" ht="13.35" customHeight="1">
      <c r="A90" s="308"/>
      <c r="B90" s="288"/>
      <c r="C90" s="269"/>
      <c r="D90" s="223"/>
      <c r="E90" s="223"/>
      <c r="F90" s="223"/>
      <c r="G90" s="223"/>
    </row>
    <row r="91" spans="1:8" ht="12.95" customHeight="1">
      <c r="A91" s="308"/>
      <c r="B91" s="288"/>
      <c r="C91" s="269" t="s">
        <v>1392</v>
      </c>
      <c r="D91" s="223"/>
      <c r="E91" s="223"/>
      <c r="F91" s="223"/>
      <c r="G91" s="223"/>
    </row>
    <row r="92" spans="1:8" ht="25.5">
      <c r="A92" s="928" t="s">
        <v>246</v>
      </c>
      <c r="B92" s="929">
        <v>7475</v>
      </c>
      <c r="C92" s="930" t="s">
        <v>253</v>
      </c>
      <c r="D92" s="299"/>
      <c r="E92" s="296"/>
      <c r="F92" s="299"/>
      <c r="G92" s="296"/>
    </row>
    <row r="93" spans="1:8">
      <c r="A93" s="928"/>
      <c r="B93" s="910">
        <v>0.10100000000000001</v>
      </c>
      <c r="C93" s="930" t="s">
        <v>254</v>
      </c>
      <c r="D93" s="299"/>
      <c r="E93" s="296"/>
      <c r="F93" s="299"/>
      <c r="G93" s="296"/>
    </row>
    <row r="94" spans="1:8">
      <c r="A94" s="928"/>
      <c r="B94" s="929">
        <v>60</v>
      </c>
      <c r="C94" s="930" t="s">
        <v>255</v>
      </c>
      <c r="D94" s="299"/>
      <c r="E94" s="296"/>
      <c r="F94" s="299"/>
      <c r="G94" s="296"/>
    </row>
    <row r="95" spans="1:8" ht="15.75" customHeight="1">
      <c r="A95" s="928"/>
      <c r="B95" s="1052" t="s">
        <v>1377</v>
      </c>
      <c r="C95" s="182" t="s">
        <v>256</v>
      </c>
      <c r="D95" s="296"/>
      <c r="E95" s="299">
        <v>10000</v>
      </c>
      <c r="F95" s="1840">
        <v>0</v>
      </c>
      <c r="G95" s="299">
        <f>F95+E95</f>
        <v>10000</v>
      </c>
    </row>
    <row r="96" spans="1:8">
      <c r="A96" s="928" t="s">
        <v>517</v>
      </c>
      <c r="B96" s="910">
        <v>0.10100000000000001</v>
      </c>
      <c r="C96" s="930" t="s">
        <v>254</v>
      </c>
      <c r="D96" s="296"/>
      <c r="E96" s="260">
        <f t="shared" ref="E96:G98" si="2">E95</f>
        <v>10000</v>
      </c>
      <c r="F96" s="1771">
        <f t="shared" si="2"/>
        <v>0</v>
      </c>
      <c r="G96" s="260">
        <f t="shared" si="2"/>
        <v>10000</v>
      </c>
    </row>
    <row r="97" spans="1:8" ht="25.5">
      <c r="A97" s="928" t="s">
        <v>517</v>
      </c>
      <c r="B97" s="929">
        <v>7475</v>
      </c>
      <c r="C97" s="930" t="s">
        <v>253</v>
      </c>
      <c r="D97" s="240"/>
      <c r="E97" s="260">
        <f t="shared" si="2"/>
        <v>10000</v>
      </c>
      <c r="F97" s="1771">
        <f t="shared" si="2"/>
        <v>0</v>
      </c>
      <c r="G97" s="260">
        <f t="shared" si="2"/>
        <v>10000</v>
      </c>
      <c r="H97" s="188" t="s">
        <v>1509</v>
      </c>
    </row>
    <row r="98" spans="1:8">
      <c r="A98" s="522" t="s">
        <v>517</v>
      </c>
      <c r="B98" s="286"/>
      <c r="C98" s="287" t="s">
        <v>1392</v>
      </c>
      <c r="D98" s="32"/>
      <c r="E98" s="32">
        <f>E97</f>
        <v>10000</v>
      </c>
      <c r="F98" s="1796">
        <f t="shared" si="2"/>
        <v>0</v>
      </c>
      <c r="G98" s="32">
        <f t="shared" si="2"/>
        <v>10000</v>
      </c>
    </row>
    <row r="99" spans="1:8">
      <c r="A99" s="522" t="s">
        <v>517</v>
      </c>
      <c r="B99" s="286"/>
      <c r="C99" s="287" t="s">
        <v>518</v>
      </c>
      <c r="D99" s="262"/>
      <c r="E99" s="262">
        <f>E98+E89</f>
        <v>282101</v>
      </c>
      <c r="F99" s="1779">
        <f>F98+F89</f>
        <v>0</v>
      </c>
      <c r="G99" s="262">
        <f>G98+G89</f>
        <v>282101</v>
      </c>
    </row>
    <row r="100" spans="1:8">
      <c r="F100" s="201"/>
      <c r="G100" s="201"/>
    </row>
    <row r="101" spans="1:8" ht="33.75" customHeight="1">
      <c r="B101" s="2439" t="s">
        <v>1442</v>
      </c>
      <c r="C101" s="2469"/>
      <c r="D101" s="2469"/>
      <c r="E101" s="2469"/>
      <c r="F101" s="2469"/>
      <c r="G101" s="2469"/>
    </row>
    <row r="102" spans="1:8">
      <c r="F102" s="201"/>
      <c r="G102" s="201"/>
    </row>
    <row r="103" spans="1:8">
      <c r="F103" s="201"/>
      <c r="G103" s="201"/>
    </row>
    <row r="104" spans="1:8">
      <c r="F104" s="201"/>
      <c r="G104" s="201"/>
    </row>
    <row r="105" spans="1:8">
      <c r="F105" s="201"/>
      <c r="G105" s="201"/>
    </row>
    <row r="106" spans="1:8">
      <c r="F106" s="201"/>
      <c r="G106" s="201"/>
    </row>
    <row r="107" spans="1:8">
      <c r="F107" s="201"/>
      <c r="G107" s="201"/>
    </row>
    <row r="108" spans="1:8">
      <c r="F108" s="201"/>
      <c r="G108" s="201"/>
    </row>
    <row r="109" spans="1:8" ht="13.5" thickBot="1">
      <c r="F109" s="201"/>
      <c r="G109" s="201"/>
    </row>
    <row r="110" spans="1:8" ht="13.5" thickTop="1">
      <c r="B110" s="1826"/>
      <c r="C110" s="1825"/>
      <c r="D110" s="1827"/>
      <c r="E110" s="1825"/>
      <c r="F110" s="1827"/>
      <c r="G110" s="1828"/>
    </row>
    <row r="111" spans="1:8">
      <c r="B111" s="684"/>
      <c r="C111" s="684"/>
      <c r="D111" s="684"/>
      <c r="E111" s="684"/>
      <c r="F111" s="684"/>
      <c r="G111" s="684"/>
    </row>
    <row r="112" spans="1:8">
      <c r="F112" s="201"/>
      <c r="G112" s="201"/>
    </row>
    <row r="113" spans="6:7">
      <c r="F113" s="201"/>
      <c r="G113" s="201"/>
    </row>
    <row r="114" spans="6:7">
      <c r="F114" s="201"/>
      <c r="G114" s="201"/>
    </row>
    <row r="115" spans="6:7">
      <c r="F115" s="201"/>
      <c r="G115" s="201"/>
    </row>
    <row r="116" spans="6:7">
      <c r="F116" s="201"/>
      <c r="G116" s="201"/>
    </row>
    <row r="117" spans="6:7">
      <c r="F117" s="201"/>
      <c r="G117" s="201"/>
    </row>
    <row r="118" spans="6:7">
      <c r="F118" s="201"/>
      <c r="G118" s="201"/>
    </row>
    <row r="119" spans="6:7">
      <c r="F119" s="201"/>
      <c r="G119" s="201"/>
    </row>
  </sheetData>
  <autoFilter ref="A14:K99">
    <filterColumn colId="1" showButton="0"/>
    <filterColumn colId="2" showButton="0"/>
  </autoFilter>
  <customSheetViews>
    <customSheetView guid="{44B5F5DE-C96C-4269-969A-574D4EEEEEF5}" showPageBreaks="1" view="pageBreakPreview" showRuler="0" topLeftCell="A218">
      <selection activeCell="B243" sqref="B243:G243"/>
      <pageMargins left="0.74803149606299202" right="0.39370078740157499" top="0.74803149606299202" bottom="0.90551181102362199" header="0.511811023622047" footer="0.59055118110236204"/>
      <printOptions horizontalCentered="1"/>
      <pageSetup paperSize="9" firstPageNumber="61"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218">
      <selection activeCell="B243" sqref="B243:G243"/>
      <pageMargins left="0.74803149606299202" right="0.39370078740157499" top="0.74803149606299202" bottom="0.90551181102362199" header="0.511811023622047" footer="0.59055118110236204"/>
      <printOptions horizontalCentered="1"/>
      <pageSetup paperSize="9" firstPageNumber="61"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218">
      <selection activeCell="B243" sqref="B243:G243"/>
      <pageMargins left="0.74803149606299202" right="0.39370078740157499" top="0.74803149606299202" bottom="0.90551181102362199" header="0.511811023622047" footer="0.59055118110236204"/>
      <printOptions horizontalCentered="1"/>
      <pageSetup paperSize="9" firstPageNumber="61"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showAutoFilter="1" view="pageBreakPreview" showRuler="0" topLeftCell="A82">
      <selection activeCell="A82" sqref="A1:H65536"/>
      <pageMargins left="0.74803149606299202" right="0.74803149606299202" top="0.74803149606299202" bottom="4.13" header="0.35" footer="3"/>
      <printOptions horizontalCentered="1"/>
      <pageSetup paperSize="9" firstPageNumber="68"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B101:G101"/>
    <mergeCell ref="B14:D14"/>
    <mergeCell ref="A2:G2"/>
    <mergeCell ref="A1:G1"/>
    <mergeCell ref="A4:G4"/>
    <mergeCell ref="B5:G5"/>
    <mergeCell ref="B13:G13"/>
  </mergeCells>
  <phoneticPr fontId="25" type="noConversion"/>
  <printOptions horizontalCentered="1"/>
  <pageMargins left="0.74803149606299202" right="0.74803149606299202" top="0.74803149606299202" bottom="4.13" header="0.35" footer="3"/>
  <pageSetup paperSize="9" firstPageNumber="68" orientation="portrait" blackAndWhite="1" useFirstPageNumber="1" r:id="rId5"/>
  <headerFooter alignWithMargins="0">
    <oddHeader xml:space="preserve">&amp;C   </oddHeader>
    <oddFooter>&amp;C&amp;"Times New Roman,Bold"&amp;P</oddFooter>
  </headerFooter>
</worksheet>
</file>

<file path=xl/worksheets/sheet21.xml><?xml version="1.0" encoding="utf-8"?>
<worksheet xmlns="http://schemas.openxmlformats.org/spreadsheetml/2006/main" xmlns:r="http://schemas.openxmlformats.org/officeDocument/2006/relationships">
  <sheetPr syncVertical="1" syncRef="A52" transitionEvaluation="1" codeName="Sheet35"/>
  <dimension ref="A1:H56"/>
  <sheetViews>
    <sheetView view="pageBreakPreview" topLeftCell="A52" zoomScaleNormal="115" zoomScaleSheetLayoutView="100" workbookViewId="0">
      <selection activeCell="A53" sqref="A53:J61"/>
    </sheetView>
  </sheetViews>
  <sheetFormatPr defaultColWidth="11" defaultRowHeight="12.75"/>
  <cols>
    <col min="1" max="1" width="6.42578125" style="244" customWidth="1"/>
    <col min="2" max="2" width="8.140625" style="288" customWidth="1"/>
    <col min="3" max="3" width="34.5703125" style="195" customWidth="1"/>
    <col min="4" max="4" width="7.140625" style="926" customWidth="1"/>
    <col min="5" max="5" width="8.140625" style="926" customWidth="1"/>
    <col min="6" max="6" width="10.42578125" style="195" customWidth="1"/>
    <col min="7" max="7" width="8.5703125" style="195" customWidth="1"/>
    <col min="8" max="8" width="3.140625" style="195" customWidth="1"/>
    <col min="9" max="16384" width="11" style="195"/>
  </cols>
  <sheetData>
    <row r="1" spans="1:7" ht="14.1" customHeight="1">
      <c r="A1" s="2450" t="s">
        <v>257</v>
      </c>
      <c r="B1" s="2450"/>
      <c r="C1" s="2450"/>
      <c r="D1" s="2450"/>
      <c r="E1" s="2450"/>
      <c r="F1" s="2450"/>
      <c r="G1" s="2450"/>
    </row>
    <row r="2" spans="1:7" ht="14.1" customHeight="1">
      <c r="A2" s="2450" t="s">
        <v>258</v>
      </c>
      <c r="B2" s="2450"/>
      <c r="C2" s="2450"/>
      <c r="D2" s="2450"/>
      <c r="E2" s="2450"/>
      <c r="F2" s="2450"/>
      <c r="G2" s="2450"/>
    </row>
    <row r="3" spans="1:7" ht="14.1" customHeight="1">
      <c r="C3" s="186"/>
      <c r="D3" s="187"/>
      <c r="E3" s="187"/>
      <c r="F3" s="186"/>
      <c r="G3" s="186"/>
    </row>
    <row r="4" spans="1:7" ht="14.1" customHeight="1">
      <c r="A4" s="530"/>
      <c r="B4" s="531"/>
      <c r="C4" s="529"/>
      <c r="D4" s="532"/>
      <c r="E4" s="532"/>
      <c r="F4" s="529"/>
      <c r="G4" s="529"/>
    </row>
    <row r="5" spans="1:7" ht="14.1" customHeight="1">
      <c r="A5" s="2427" t="s">
        <v>1283</v>
      </c>
      <c r="B5" s="2427"/>
      <c r="C5" s="2427"/>
      <c r="D5" s="2427"/>
      <c r="E5" s="2427"/>
      <c r="F5" s="2427"/>
      <c r="G5" s="2427"/>
    </row>
    <row r="6" spans="1:7" ht="13.5">
      <c r="A6" s="1401"/>
      <c r="B6" s="2428"/>
      <c r="C6" s="2428"/>
      <c r="D6" s="2428"/>
      <c r="E6" s="2428"/>
      <c r="F6" s="2428"/>
      <c r="G6" s="2428"/>
    </row>
    <row r="7" spans="1:7" ht="14.1" customHeight="1">
      <c r="A7" s="1401"/>
      <c r="B7" s="927"/>
      <c r="C7" s="927"/>
      <c r="D7" s="1844"/>
      <c r="E7" s="1845" t="s">
        <v>1217</v>
      </c>
      <c r="F7" s="1845" t="s">
        <v>1218</v>
      </c>
      <c r="G7" s="1845" t="s">
        <v>1043</v>
      </c>
    </row>
    <row r="8" spans="1:7" ht="14.1" customHeight="1">
      <c r="A8" s="1401"/>
      <c r="B8" s="1847" t="s">
        <v>1219</v>
      </c>
      <c r="C8" s="927" t="s">
        <v>1220</v>
      </c>
      <c r="D8" s="1848" t="s">
        <v>518</v>
      </c>
      <c r="E8" s="935">
        <v>58971</v>
      </c>
      <c r="F8" s="935">
        <v>15000</v>
      </c>
      <c r="G8" s="935">
        <f>SUM(E8:F8)</f>
        <v>73971</v>
      </c>
    </row>
    <row r="9" spans="1:7" ht="14.1" customHeight="1">
      <c r="A9" s="1401"/>
      <c r="B9" s="1847" t="s">
        <v>1221</v>
      </c>
      <c r="C9" s="1850" t="s">
        <v>1222</v>
      </c>
      <c r="D9" s="1851"/>
      <c r="E9" s="936"/>
      <c r="F9" s="936"/>
      <c r="G9" s="936"/>
    </row>
    <row r="10" spans="1:7" ht="14.1" customHeight="1">
      <c r="A10" s="1401"/>
      <c r="B10" s="1847"/>
      <c r="C10" s="1850" t="s">
        <v>985</v>
      </c>
      <c r="D10" s="1851" t="s">
        <v>518</v>
      </c>
      <c r="E10" s="936">
        <f>G47</f>
        <v>2875</v>
      </c>
      <c r="F10" s="2120">
        <v>0</v>
      </c>
      <c r="G10" s="936">
        <f>SUM(E10:F10)</f>
        <v>2875</v>
      </c>
    </row>
    <row r="11" spans="1:7" s="188" customFormat="1">
      <c r="A11" s="1401"/>
      <c r="B11" s="1854" t="s">
        <v>517</v>
      </c>
      <c r="C11" s="927" t="s">
        <v>619</v>
      </c>
      <c r="D11" s="1855" t="s">
        <v>518</v>
      </c>
      <c r="E11" s="1856">
        <f>SUM(E8:E10)</f>
        <v>61846</v>
      </c>
      <c r="F11" s="1856">
        <f>SUM(F8:F10)</f>
        <v>15000</v>
      </c>
      <c r="G11" s="1856">
        <f>SUM(E11:F11)</f>
        <v>76846</v>
      </c>
    </row>
    <row r="12" spans="1:7" s="697" customFormat="1" ht="14.1" customHeight="1">
      <c r="A12" s="1401"/>
      <c r="B12" s="1847"/>
      <c r="C12" s="927"/>
      <c r="D12" s="934"/>
      <c r="E12" s="934"/>
      <c r="F12" s="1848"/>
      <c r="G12" s="934"/>
    </row>
    <row r="13" spans="1:7" s="697" customFormat="1" ht="14.1" customHeight="1">
      <c r="A13" s="1401"/>
      <c r="B13" s="1847" t="s">
        <v>620</v>
      </c>
      <c r="C13" s="927" t="s">
        <v>621</v>
      </c>
      <c r="D13" s="927"/>
      <c r="E13" s="927"/>
      <c r="F13" s="1859"/>
      <c r="G13" s="927"/>
    </row>
    <row r="14" spans="1:7" s="697" customFormat="1" ht="14.1" customHeight="1" thickBot="1">
      <c r="A14" s="1861"/>
      <c r="B14" s="2425" t="s">
        <v>622</v>
      </c>
      <c r="C14" s="2425"/>
      <c r="D14" s="2425"/>
      <c r="E14" s="2425"/>
      <c r="F14" s="2425"/>
      <c r="G14" s="2425"/>
    </row>
    <row r="15" spans="1:7" s="931" customFormat="1" ht="14.25" thickTop="1" thickBot="1">
      <c r="A15" s="1861"/>
      <c r="B15" s="2433" t="s">
        <v>623</v>
      </c>
      <c r="C15" s="2433"/>
      <c r="D15" s="2433"/>
      <c r="E15" s="1782" t="s">
        <v>519</v>
      </c>
      <c r="F15" s="1782" t="s">
        <v>624</v>
      </c>
      <c r="G15" s="1865" t="s">
        <v>1043</v>
      </c>
    </row>
    <row r="16" spans="1:7" ht="14.1" customHeight="1" thickTop="1">
      <c r="C16" s="269" t="s">
        <v>522</v>
      </c>
      <c r="D16" s="212"/>
      <c r="E16" s="212"/>
      <c r="F16" s="212"/>
      <c r="G16" s="212"/>
    </row>
    <row r="17" spans="1:8" ht="14.1" customHeight="1">
      <c r="A17" s="244" t="s">
        <v>523</v>
      </c>
      <c r="B17" s="270">
        <v>2220</v>
      </c>
      <c r="C17" s="269" t="s">
        <v>259</v>
      </c>
      <c r="F17" s="213"/>
      <c r="G17" s="213"/>
    </row>
    <row r="18" spans="1:8" ht="14.1" customHeight="1">
      <c r="B18" s="284">
        <v>1</v>
      </c>
      <c r="C18" s="248" t="s">
        <v>260</v>
      </c>
      <c r="F18" s="926"/>
      <c r="G18" s="926"/>
    </row>
    <row r="19" spans="1:8" ht="14.1" customHeight="1">
      <c r="B19" s="919">
        <v>1.0009999999999999</v>
      </c>
      <c r="C19" s="269" t="s">
        <v>524</v>
      </c>
      <c r="F19" s="926"/>
      <c r="G19" s="926"/>
    </row>
    <row r="20" spans="1:8" ht="14.1" customHeight="1">
      <c r="B20" s="284">
        <v>60</v>
      </c>
      <c r="C20" s="248" t="s">
        <v>556</v>
      </c>
      <c r="F20" s="926"/>
      <c r="G20" s="926"/>
    </row>
    <row r="21" spans="1:8" ht="14.1" customHeight="1">
      <c r="B21" s="247" t="s">
        <v>1809</v>
      </c>
      <c r="C21" s="248" t="s">
        <v>973</v>
      </c>
      <c r="D21" s="223"/>
      <c r="E21" s="25">
        <v>300</v>
      </c>
      <c r="F21" s="1840">
        <v>0</v>
      </c>
      <c r="G21" s="25">
        <f>F21+E21</f>
        <v>300</v>
      </c>
    </row>
    <row r="22" spans="1:8" ht="14.1" customHeight="1">
      <c r="A22" s="244" t="s">
        <v>517</v>
      </c>
      <c r="B22" s="284">
        <v>60</v>
      </c>
      <c r="C22" s="248" t="s">
        <v>556</v>
      </c>
      <c r="D22" s="515"/>
      <c r="E22" s="259">
        <f>SUM(E21:E21)</f>
        <v>300</v>
      </c>
      <c r="F22" s="1771">
        <f>SUM(F21:F21)</f>
        <v>0</v>
      </c>
      <c r="G22" s="259">
        <f>SUM(G21:G21)</f>
        <v>300</v>
      </c>
    </row>
    <row r="23" spans="1:8" ht="14.1" customHeight="1">
      <c r="A23" s="244" t="s">
        <v>517</v>
      </c>
      <c r="B23" s="919">
        <v>1.0009999999999999</v>
      </c>
      <c r="C23" s="269" t="s">
        <v>524</v>
      </c>
      <c r="D23" s="515"/>
      <c r="E23" s="259">
        <f t="shared" ref="E23:G24" si="0">E22</f>
        <v>300</v>
      </c>
      <c r="F23" s="1771">
        <f t="shared" si="0"/>
        <v>0</v>
      </c>
      <c r="G23" s="259">
        <f t="shared" si="0"/>
        <v>300</v>
      </c>
    </row>
    <row r="24" spans="1:8" ht="14.1" customHeight="1">
      <c r="A24" s="244" t="s">
        <v>517</v>
      </c>
      <c r="B24" s="284">
        <v>1</v>
      </c>
      <c r="C24" s="248" t="s">
        <v>260</v>
      </c>
      <c r="D24" s="223"/>
      <c r="E24" s="262">
        <f t="shared" si="0"/>
        <v>300</v>
      </c>
      <c r="F24" s="1718">
        <f t="shared" si="0"/>
        <v>0</v>
      </c>
      <c r="G24" s="262">
        <f t="shared" si="0"/>
        <v>300</v>
      </c>
      <c r="H24" s="195" t="s">
        <v>697</v>
      </c>
    </row>
    <row r="25" spans="1:8">
      <c r="B25" s="284"/>
      <c r="C25" s="248"/>
      <c r="D25" s="932"/>
      <c r="E25" s="932"/>
      <c r="F25" s="932"/>
      <c r="G25" s="932"/>
    </row>
    <row r="26" spans="1:8" ht="14.1" customHeight="1">
      <c r="B26" s="288">
        <v>60</v>
      </c>
      <c r="C26" s="248" t="s">
        <v>1691</v>
      </c>
      <c r="F26" s="926"/>
      <c r="G26" s="926"/>
    </row>
    <row r="27" spans="1:8" ht="14.1" customHeight="1">
      <c r="B27" s="919">
        <v>60.000999999999998</v>
      </c>
      <c r="C27" s="269" t="s">
        <v>524</v>
      </c>
      <c r="F27" s="926"/>
      <c r="G27" s="926"/>
    </row>
    <row r="28" spans="1:8" ht="14.1" customHeight="1">
      <c r="B28" s="284">
        <v>60</v>
      </c>
      <c r="C28" s="248" t="s">
        <v>556</v>
      </c>
      <c r="F28" s="926"/>
      <c r="G28" s="926"/>
    </row>
    <row r="29" spans="1:8" ht="14.1" customHeight="1">
      <c r="B29" s="247" t="s">
        <v>559</v>
      </c>
      <c r="C29" s="248" t="s">
        <v>532</v>
      </c>
      <c r="D29" s="515"/>
      <c r="E29" s="223">
        <v>400</v>
      </c>
      <c r="F29" s="1840">
        <v>0</v>
      </c>
      <c r="G29" s="223">
        <f>F29+E29</f>
        <v>400</v>
      </c>
    </row>
    <row r="30" spans="1:8" ht="14.1" customHeight="1">
      <c r="B30" s="247" t="s">
        <v>835</v>
      </c>
      <c r="C30" s="248" t="s">
        <v>536</v>
      </c>
      <c r="D30" s="515"/>
      <c r="E30" s="25">
        <v>200</v>
      </c>
      <c r="F30" s="1840">
        <v>0</v>
      </c>
      <c r="G30" s="25">
        <f>F30+E30</f>
        <v>200</v>
      </c>
    </row>
    <row r="31" spans="1:8" ht="14.1" customHeight="1">
      <c r="A31" s="244" t="s">
        <v>517</v>
      </c>
      <c r="B31" s="284">
        <v>60</v>
      </c>
      <c r="C31" s="248" t="s">
        <v>556</v>
      </c>
      <c r="D31" s="515"/>
      <c r="E31" s="259">
        <f>SUM(E29:E30)</f>
        <v>600</v>
      </c>
      <c r="F31" s="1771">
        <f>SUM(F29:F30)</f>
        <v>0</v>
      </c>
      <c r="G31" s="259">
        <f>SUM(G29:G30)</f>
        <v>600</v>
      </c>
    </row>
    <row r="32" spans="1:8" ht="14.1" customHeight="1">
      <c r="A32" s="244" t="s">
        <v>517</v>
      </c>
      <c r="B32" s="919">
        <v>60.000999999999998</v>
      </c>
      <c r="C32" s="269" t="s">
        <v>524</v>
      </c>
      <c r="D32" s="223"/>
      <c r="E32" s="262">
        <f>SUM(E29:E30)</f>
        <v>600</v>
      </c>
      <c r="F32" s="1718">
        <f>SUM(F29:F30)</f>
        <v>0</v>
      </c>
      <c r="G32" s="262">
        <f>SUM(G29:G30)</f>
        <v>600</v>
      </c>
      <c r="H32" s="195" t="s">
        <v>2091</v>
      </c>
    </row>
    <row r="33" spans="1:8" ht="9.9499999999999993" customHeight="1">
      <c r="B33" s="919"/>
      <c r="C33" s="269"/>
      <c r="D33" s="932"/>
      <c r="E33" s="932"/>
      <c r="F33" s="932"/>
      <c r="G33" s="932"/>
    </row>
    <row r="34" spans="1:8" ht="13.7" customHeight="1">
      <c r="B34" s="919">
        <v>60.109000000000002</v>
      </c>
      <c r="C34" s="269" t="s">
        <v>262</v>
      </c>
      <c r="F34" s="926"/>
      <c r="G34" s="926"/>
    </row>
    <row r="35" spans="1:8" ht="13.7" customHeight="1">
      <c r="B35" s="284">
        <v>60</v>
      </c>
      <c r="C35" s="248" t="s">
        <v>556</v>
      </c>
      <c r="F35" s="926"/>
      <c r="G35" s="926"/>
    </row>
    <row r="36" spans="1:8" ht="13.7" customHeight="1">
      <c r="A36" s="250"/>
      <c r="B36" s="278" t="s">
        <v>1809</v>
      </c>
      <c r="C36" s="279" t="s">
        <v>973</v>
      </c>
      <c r="D36" s="224"/>
      <c r="E36" s="34">
        <v>1475</v>
      </c>
      <c r="F36" s="1719">
        <v>0</v>
      </c>
      <c r="G36" s="34">
        <f>F36+E36</f>
        <v>1475</v>
      </c>
      <c r="H36" s="195" t="s">
        <v>697</v>
      </c>
    </row>
    <row r="37" spans="1:8" ht="13.7" customHeight="1">
      <c r="A37" s="251" t="s">
        <v>517</v>
      </c>
      <c r="B37" s="2118">
        <v>60</v>
      </c>
      <c r="C37" s="280" t="s">
        <v>556</v>
      </c>
      <c r="D37" s="282"/>
      <c r="E37" s="262">
        <f>SUM(E36:E36)</f>
        <v>1475</v>
      </c>
      <c r="F37" s="1718">
        <f>SUM(F36:F36)</f>
        <v>0</v>
      </c>
      <c r="G37" s="262">
        <f>SUM(G36:G36)</f>
        <v>1475</v>
      </c>
    </row>
    <row r="38" spans="1:8" ht="13.7" customHeight="1">
      <c r="A38" s="244" t="s">
        <v>517</v>
      </c>
      <c r="B38" s="919">
        <v>60.109000000000002</v>
      </c>
      <c r="C38" s="269" t="s">
        <v>262</v>
      </c>
      <c r="D38" s="223"/>
      <c r="E38" s="262">
        <f>E37</f>
        <v>1475</v>
      </c>
      <c r="F38" s="1718">
        <f>F37</f>
        <v>0</v>
      </c>
      <c r="G38" s="262">
        <f>G37</f>
        <v>1475</v>
      </c>
    </row>
    <row r="39" spans="1:8" ht="13.7" customHeight="1">
      <c r="B39" s="919"/>
      <c r="C39" s="269"/>
      <c r="D39" s="212"/>
      <c r="E39" s="212"/>
      <c r="F39" s="212"/>
      <c r="G39" s="212"/>
    </row>
    <row r="40" spans="1:8" ht="13.7" customHeight="1">
      <c r="B40" s="933">
        <v>60.11</v>
      </c>
      <c r="C40" s="269" t="s">
        <v>631</v>
      </c>
      <c r="D40" s="212"/>
      <c r="E40" s="212"/>
      <c r="F40" s="926"/>
      <c r="G40" s="926"/>
    </row>
    <row r="41" spans="1:8" ht="13.7" customHeight="1">
      <c r="B41" s="288">
        <v>62</v>
      </c>
      <c r="C41" s="248" t="s">
        <v>263</v>
      </c>
      <c r="F41" s="926"/>
      <c r="G41" s="926"/>
    </row>
    <row r="42" spans="1:8" ht="13.7" customHeight="1">
      <c r="B42" s="247" t="s">
        <v>1152</v>
      </c>
      <c r="C42" s="248" t="s">
        <v>528</v>
      </c>
      <c r="D42" s="223"/>
      <c r="E42" s="223">
        <v>500</v>
      </c>
      <c r="F42" s="1716">
        <v>0</v>
      </c>
      <c r="G42" s="223">
        <f>F42+E42</f>
        <v>500</v>
      </c>
    </row>
    <row r="43" spans="1:8" ht="13.7" customHeight="1">
      <c r="A43" s="244" t="s">
        <v>517</v>
      </c>
      <c r="B43" s="288">
        <v>62</v>
      </c>
      <c r="C43" s="248" t="s">
        <v>263</v>
      </c>
      <c r="D43" s="223"/>
      <c r="E43" s="262">
        <f>SUM(E42:E42)</f>
        <v>500</v>
      </c>
      <c r="F43" s="1718">
        <f>SUM(F42:F42)</f>
        <v>0</v>
      </c>
      <c r="G43" s="262">
        <f>SUM(G42:G42)</f>
        <v>500</v>
      </c>
    </row>
    <row r="44" spans="1:8" ht="13.7" customHeight="1">
      <c r="A44" s="244" t="s">
        <v>517</v>
      </c>
      <c r="B44" s="933">
        <v>60.11</v>
      </c>
      <c r="C44" s="269" t="s">
        <v>631</v>
      </c>
      <c r="D44" s="223"/>
      <c r="E44" s="262">
        <f>E43</f>
        <v>500</v>
      </c>
      <c r="F44" s="1718">
        <f>F43</f>
        <v>0</v>
      </c>
      <c r="G44" s="262">
        <f>G43</f>
        <v>500</v>
      </c>
      <c r="H44" s="195" t="s">
        <v>2091</v>
      </c>
    </row>
    <row r="45" spans="1:8" ht="13.7" customHeight="1">
      <c r="A45" s="244" t="s">
        <v>517</v>
      </c>
      <c r="B45" s="288">
        <v>60</v>
      </c>
      <c r="C45" s="248" t="s">
        <v>1691</v>
      </c>
      <c r="D45" s="223"/>
      <c r="E45" s="262">
        <f>E44+E38+E32</f>
        <v>2575</v>
      </c>
      <c r="F45" s="1718">
        <f>F44+F38+F32</f>
        <v>0</v>
      </c>
      <c r="G45" s="262">
        <f>G44+G38+G32</f>
        <v>2575</v>
      </c>
    </row>
    <row r="46" spans="1:8" ht="13.7" customHeight="1">
      <c r="A46" s="248" t="s">
        <v>517</v>
      </c>
      <c r="B46" s="270">
        <v>2220</v>
      </c>
      <c r="C46" s="269" t="s">
        <v>259</v>
      </c>
      <c r="D46" s="223"/>
      <c r="E46" s="262">
        <f>E45+E24</f>
        <v>2875</v>
      </c>
      <c r="F46" s="1718">
        <f>F45+F24</f>
        <v>0</v>
      </c>
      <c r="G46" s="262">
        <f>G45+G24</f>
        <v>2875</v>
      </c>
    </row>
    <row r="47" spans="1:8" ht="13.7" customHeight="1">
      <c r="A47" s="285" t="s">
        <v>517</v>
      </c>
      <c r="B47" s="286"/>
      <c r="C47" s="287" t="s">
        <v>522</v>
      </c>
      <c r="D47" s="262"/>
      <c r="E47" s="262">
        <f t="shared" ref="E47:G48" si="1">E46</f>
        <v>2875</v>
      </c>
      <c r="F47" s="1718">
        <f t="shared" si="1"/>
        <v>0</v>
      </c>
      <c r="G47" s="262">
        <f t="shared" si="1"/>
        <v>2875</v>
      </c>
    </row>
    <row r="48" spans="1:8">
      <c r="A48" s="285" t="s">
        <v>517</v>
      </c>
      <c r="B48" s="303"/>
      <c r="C48" s="937" t="s">
        <v>518</v>
      </c>
      <c r="D48" s="260"/>
      <c r="E48" s="260">
        <f t="shared" si="1"/>
        <v>2875</v>
      </c>
      <c r="F48" s="1771">
        <f t="shared" si="1"/>
        <v>0</v>
      </c>
      <c r="G48" s="260">
        <f t="shared" si="1"/>
        <v>2875</v>
      </c>
    </row>
    <row r="49" spans="2:7">
      <c r="B49" s="270"/>
      <c r="C49" s="755"/>
      <c r="D49" s="299"/>
      <c r="E49" s="299"/>
      <c r="F49" s="299"/>
      <c r="G49" s="299"/>
    </row>
    <row r="50" spans="2:7" ht="24.75" customHeight="1">
      <c r="B50" s="2472" t="s">
        <v>1443</v>
      </c>
      <c r="C50" s="2472"/>
      <c r="D50" s="2472"/>
      <c r="E50" s="2472"/>
      <c r="F50" s="2472"/>
      <c r="G50" s="2472"/>
    </row>
    <row r="54" spans="2:7" ht="13.5" thickBot="1"/>
    <row r="55" spans="2:7" ht="13.5" thickTop="1">
      <c r="B55" s="1826"/>
      <c r="C55" s="1826"/>
      <c r="D55" s="1864"/>
      <c r="E55" s="1826"/>
      <c r="F55" s="1864"/>
      <c r="G55" s="1951"/>
    </row>
    <row r="56" spans="2:7">
      <c r="B56" s="684"/>
      <c r="C56" s="684"/>
      <c r="D56" s="684"/>
      <c r="E56" s="684"/>
      <c r="F56" s="684"/>
      <c r="G56" s="684"/>
    </row>
  </sheetData>
  <customSheetViews>
    <customSheetView guid="{44B5F5DE-C96C-4269-969A-574D4EEEEEF5}" showPageBreaks="1" view="pageBreakPreview" showRuler="0" topLeftCell="A82">
      <selection activeCell="S65" sqref="S65"/>
      <pageMargins left="0.74803149606299202" right="0.39370078740157499" top="0.74803149606299202" bottom="0.90551181102362199" header="0.511811023622047" footer="0.59055118110236204"/>
      <printOptions horizontalCentered="1"/>
      <pageSetup paperSize="9" firstPageNumber="69"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82">
      <selection activeCell="S65" sqref="S65"/>
      <pageMargins left="0.74803149606299202" right="0.39370078740157499" top="0.74803149606299202" bottom="0.90551181102362199" header="0.511811023622047" footer="0.59055118110236204"/>
      <printOptions horizontalCentered="1"/>
      <pageSetup paperSize="9" firstPageNumber="69"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82">
      <selection activeCell="S65" sqref="S65"/>
      <pageMargins left="0.74803149606299202" right="0.39370078740157499" top="0.74803149606299202" bottom="0.90551181102362199" header="0.511811023622047" footer="0.59055118110236204"/>
      <printOptions horizontalCentered="1"/>
      <pageSetup paperSize="9" firstPageNumber="69"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view="pageBreakPreview" showRuler="0" topLeftCell="A31">
      <selection activeCell="A31" sqref="A1:H65536"/>
      <pageMargins left="0.74803149606299202" right="0.74803149606299202" top="0.74803149606299202" bottom="4.13" header="0.35" footer="3"/>
      <printOptions horizontalCentered="1"/>
      <pageSetup paperSize="9" firstPageNumber="71" orientation="portrait" blackAndWhite="1" useFirstPageNumber="1" r:id="rId4"/>
      <headerFooter alignWithMargins="0">
        <oddHeader xml:space="preserve">&amp;C   </oddHeader>
        <oddFooter>&amp;C&amp;"Times New Roman,Bold"&amp;P</oddFooter>
      </headerFooter>
    </customSheetView>
  </customSheetViews>
  <mergeCells count="7">
    <mergeCell ref="B50:G50"/>
    <mergeCell ref="B14:G14"/>
    <mergeCell ref="B15:D15"/>
    <mergeCell ref="A1:G1"/>
    <mergeCell ref="A2:G2"/>
    <mergeCell ref="A5:G5"/>
    <mergeCell ref="B6:G6"/>
  </mergeCells>
  <phoneticPr fontId="25" type="noConversion"/>
  <printOptions horizontalCentered="1"/>
  <pageMargins left="0.74803149606299202" right="0.74803149606299202" top="0.74803149606299202" bottom="4.13" header="0.35" footer="3"/>
  <pageSetup paperSize="9" firstPageNumber="71" orientation="portrait" blackAndWhite="1" useFirstPageNumber="1" r:id="rId5"/>
  <headerFooter alignWithMargins="0">
    <oddHeader xml:space="preserve">&amp;C   </oddHeader>
    <oddFooter>&amp;C&amp;"Times New Roman,Bold"&amp;P</oddFooter>
  </headerFooter>
  <legacyDrawing r:id="rId6"/>
</worksheet>
</file>

<file path=xl/worksheets/sheet22.xml><?xml version="1.0" encoding="utf-8"?>
<worksheet xmlns="http://schemas.openxmlformats.org/spreadsheetml/2006/main" xmlns:r="http://schemas.openxmlformats.org/officeDocument/2006/relationships">
  <sheetPr syncVertical="1" syncRef="A34" transitionEvaluation="1" codeName="Sheet17"/>
  <dimension ref="A1:G40"/>
  <sheetViews>
    <sheetView view="pageBreakPreview" topLeftCell="A34" zoomScale="130" zoomScaleNormal="160" zoomScaleSheetLayoutView="130" workbookViewId="0">
      <selection activeCell="A35" sqref="A35:G42"/>
    </sheetView>
  </sheetViews>
  <sheetFormatPr defaultColWidth="11" defaultRowHeight="12.75"/>
  <cols>
    <col min="1" max="1" width="6.42578125" style="499" customWidth="1"/>
    <col min="2" max="2" width="8.140625" style="513" customWidth="1"/>
    <col min="3" max="3" width="34.5703125" style="188" customWidth="1"/>
    <col min="4" max="4" width="7.140625" style="201" customWidth="1"/>
    <col min="5" max="5" width="8.140625" style="201" customWidth="1"/>
    <col min="6" max="6" width="10.42578125" style="188" customWidth="1"/>
    <col min="7" max="7" width="8.5703125" style="188" customWidth="1"/>
    <col min="8" max="8" width="3" style="188" customWidth="1"/>
    <col min="9" max="16384" width="11" style="188"/>
  </cols>
  <sheetData>
    <row r="1" spans="1:7" ht="14.1" customHeight="1">
      <c r="A1" s="2450" t="s">
        <v>1702</v>
      </c>
      <c r="B1" s="2450"/>
      <c r="C1" s="2450"/>
      <c r="D1" s="2450"/>
      <c r="E1" s="2450"/>
      <c r="F1" s="2450"/>
      <c r="G1" s="2450"/>
    </row>
    <row r="2" spans="1:7" ht="14.1" customHeight="1">
      <c r="A2" s="2450" t="s">
        <v>1703</v>
      </c>
      <c r="B2" s="2450"/>
      <c r="C2" s="2450"/>
      <c r="D2" s="2450"/>
      <c r="E2" s="2450"/>
      <c r="F2" s="2450"/>
      <c r="G2" s="2450"/>
    </row>
    <row r="3" spans="1:7" ht="14.1" customHeight="1">
      <c r="A3" s="530"/>
      <c r="B3" s="531"/>
      <c r="C3" s="529"/>
      <c r="D3" s="532"/>
      <c r="E3" s="532"/>
      <c r="F3" s="529"/>
      <c r="G3" s="529"/>
    </row>
    <row r="4" spans="1:7" ht="14.1" customHeight="1">
      <c r="A4" s="2448" t="s">
        <v>1282</v>
      </c>
      <c r="B4" s="2448"/>
      <c r="C4" s="2448"/>
      <c r="D4" s="2448"/>
      <c r="E4" s="2448"/>
      <c r="F4" s="2448"/>
      <c r="G4" s="2448"/>
    </row>
    <row r="5" spans="1:7" ht="14.1" customHeight="1">
      <c r="A5" s="590"/>
      <c r="B5" s="2449"/>
      <c r="C5" s="2449"/>
      <c r="D5" s="2449"/>
      <c r="E5" s="2449"/>
      <c r="F5" s="2449"/>
      <c r="G5" s="2449"/>
    </row>
    <row r="6" spans="1:7" ht="14.1" customHeight="1">
      <c r="A6" s="590"/>
      <c r="B6" s="589"/>
      <c r="C6" s="589"/>
      <c r="D6" s="591"/>
      <c r="E6" s="592" t="s">
        <v>1217</v>
      </c>
      <c r="F6" s="592" t="s">
        <v>1218</v>
      </c>
      <c r="G6" s="592" t="s">
        <v>1043</v>
      </c>
    </row>
    <row r="7" spans="1:7" ht="14.1" customHeight="1">
      <c r="A7" s="590"/>
      <c r="B7" s="593" t="s">
        <v>1219</v>
      </c>
      <c r="C7" s="589" t="s">
        <v>1220</v>
      </c>
      <c r="D7" s="594" t="s">
        <v>518</v>
      </c>
      <c r="E7" s="595">
        <v>22139</v>
      </c>
      <c r="F7" s="2121">
        <v>0</v>
      </c>
      <c r="G7" s="595">
        <f>SUM(E7:F7)</f>
        <v>22139</v>
      </c>
    </row>
    <row r="8" spans="1:7" ht="14.1" customHeight="1">
      <c r="A8" s="590"/>
      <c r="B8" s="593" t="s">
        <v>1221</v>
      </c>
      <c r="C8" s="596" t="s">
        <v>1222</v>
      </c>
      <c r="D8" s="597"/>
      <c r="E8" s="598"/>
      <c r="F8" s="2122"/>
      <c r="G8" s="598"/>
    </row>
    <row r="9" spans="1:7" ht="14.1" customHeight="1">
      <c r="A9" s="590"/>
      <c r="B9" s="593"/>
      <c r="C9" s="596" t="s">
        <v>985</v>
      </c>
      <c r="D9" s="597" t="s">
        <v>518</v>
      </c>
      <c r="E9" s="598">
        <f>G29</f>
        <v>7000</v>
      </c>
      <c r="F9" s="2123">
        <v>0</v>
      </c>
      <c r="G9" s="598">
        <f>SUM(E9:F9)</f>
        <v>7000</v>
      </c>
    </row>
    <row r="10" spans="1:7" ht="14.1" customHeight="1">
      <c r="A10" s="590"/>
      <c r="B10" s="600" t="s">
        <v>517</v>
      </c>
      <c r="C10" s="589" t="s">
        <v>619</v>
      </c>
      <c r="D10" s="601" t="s">
        <v>518</v>
      </c>
      <c r="E10" s="602">
        <f>SUM(E7:E9)</f>
        <v>29139</v>
      </c>
      <c r="F10" s="2124">
        <f>SUM(F7:F9)</f>
        <v>0</v>
      </c>
      <c r="G10" s="602">
        <f>SUM(E10:F10)</f>
        <v>29139</v>
      </c>
    </row>
    <row r="11" spans="1:7" ht="14.1" customHeight="1">
      <c r="A11" s="590"/>
      <c r="B11" s="593"/>
      <c r="C11" s="589"/>
      <c r="D11" s="603"/>
      <c r="E11" s="603"/>
      <c r="F11" s="594"/>
      <c r="G11" s="603"/>
    </row>
    <row r="12" spans="1:7" s="697" customFormat="1" ht="14.1" customHeight="1">
      <c r="A12" s="590"/>
      <c r="B12" s="593" t="s">
        <v>620</v>
      </c>
      <c r="C12" s="589" t="s">
        <v>621</v>
      </c>
      <c r="D12" s="589"/>
      <c r="E12" s="589"/>
      <c r="F12" s="604"/>
      <c r="G12" s="589"/>
    </row>
    <row r="13" spans="1:7" s="697" customFormat="1" ht="14.1" customHeight="1" thickBot="1">
      <c r="A13" s="605"/>
      <c r="B13" s="2445" t="s">
        <v>622</v>
      </c>
      <c r="C13" s="2445"/>
      <c r="D13" s="2445"/>
      <c r="E13" s="2445"/>
      <c r="F13" s="2445"/>
      <c r="G13" s="2445"/>
    </row>
    <row r="14" spans="1:7" s="697" customFormat="1" ht="14.1" customHeight="1" thickTop="1" thickBot="1">
      <c r="A14" s="605"/>
      <c r="B14" s="2446" t="s">
        <v>623</v>
      </c>
      <c r="C14" s="2446"/>
      <c r="D14" s="2446"/>
      <c r="E14" s="606" t="s">
        <v>519</v>
      </c>
      <c r="F14" s="606" t="s">
        <v>624</v>
      </c>
      <c r="G14" s="608" t="s">
        <v>1043</v>
      </c>
    </row>
    <row r="15" spans="1:7" s="697" customFormat="1" ht="14.1" customHeight="1" thickTop="1">
      <c r="A15" s="717"/>
      <c r="B15" s="694"/>
      <c r="C15" s="695"/>
      <c r="D15" s="696"/>
      <c r="E15" s="696"/>
      <c r="F15" s="696"/>
      <c r="G15" s="696"/>
    </row>
    <row r="16" spans="1:7" ht="13.5" customHeight="1">
      <c r="C16" s="501" t="s">
        <v>522</v>
      </c>
      <c r="D16" s="212"/>
      <c r="E16" s="212"/>
      <c r="F16" s="212"/>
      <c r="G16" s="212"/>
    </row>
    <row r="17" spans="1:7" ht="13.5" customHeight="1">
      <c r="A17" s="499" t="s">
        <v>523</v>
      </c>
      <c r="B17" s="939">
        <v>2852</v>
      </c>
      <c r="C17" s="501" t="s">
        <v>247</v>
      </c>
      <c r="F17" s="201"/>
      <c r="G17" s="201"/>
    </row>
    <row r="18" spans="1:7" ht="25.5">
      <c r="B18" s="940">
        <v>7</v>
      </c>
      <c r="C18" s="323" t="s">
        <v>1704</v>
      </c>
      <c r="F18" s="201"/>
      <c r="G18" s="201"/>
    </row>
    <row r="19" spans="1:7" ht="13.5" customHeight="1">
      <c r="B19" s="941">
        <v>7.8</v>
      </c>
      <c r="C19" s="501" t="s">
        <v>565</v>
      </c>
      <c r="F19" s="201"/>
      <c r="G19" s="201"/>
    </row>
    <row r="20" spans="1:7" ht="13.5" customHeight="1">
      <c r="B20" s="513">
        <v>19</v>
      </c>
      <c r="C20" s="323" t="s">
        <v>1705</v>
      </c>
      <c r="F20" s="201"/>
      <c r="G20" s="201"/>
    </row>
    <row r="21" spans="1:7" ht="13.5" customHeight="1">
      <c r="B21" s="503" t="s">
        <v>1706</v>
      </c>
      <c r="C21" s="323" t="s">
        <v>528</v>
      </c>
      <c r="D21" s="219"/>
      <c r="E21" s="78">
        <v>3400</v>
      </c>
      <c r="F21" s="1776">
        <v>0</v>
      </c>
      <c r="G21" s="78">
        <f>E21</f>
        <v>3400</v>
      </c>
    </row>
    <row r="22" spans="1:7" ht="13.5" customHeight="1">
      <c r="B22" s="503" t="s">
        <v>1707</v>
      </c>
      <c r="C22" s="323" t="s">
        <v>530</v>
      </c>
      <c r="D22" s="223"/>
      <c r="E22" s="78">
        <v>300</v>
      </c>
      <c r="F22" s="1776">
        <v>0</v>
      </c>
      <c r="G22" s="78">
        <f>E22</f>
        <v>300</v>
      </c>
    </row>
    <row r="23" spans="1:7" ht="13.5" customHeight="1">
      <c r="A23" s="308"/>
      <c r="B23" s="247" t="s">
        <v>1708</v>
      </c>
      <c r="C23" s="248" t="s">
        <v>532</v>
      </c>
      <c r="D23" s="223"/>
      <c r="E23" s="25">
        <v>3300</v>
      </c>
      <c r="F23" s="1799">
        <v>0</v>
      </c>
      <c r="G23" s="25">
        <f>E23</f>
        <v>3300</v>
      </c>
    </row>
    <row r="24" spans="1:7" ht="13.35" customHeight="1">
      <c r="A24" s="499" t="s">
        <v>517</v>
      </c>
      <c r="B24" s="513">
        <v>19</v>
      </c>
      <c r="C24" s="323" t="s">
        <v>1705</v>
      </c>
      <c r="D24" s="25"/>
      <c r="E24" s="32">
        <f>SUM(E21:E23)</f>
        <v>7000</v>
      </c>
      <c r="F24" s="1796">
        <f>SUM(F21:F23)</f>
        <v>0</v>
      </c>
      <c r="G24" s="32">
        <f>SUM(G21:G23)</f>
        <v>7000</v>
      </c>
    </row>
    <row r="25" spans="1:7" ht="13.35" customHeight="1">
      <c r="A25" s="499" t="s">
        <v>517</v>
      </c>
      <c r="B25" s="941">
        <v>7.8</v>
      </c>
      <c r="C25" s="501" t="s">
        <v>565</v>
      </c>
      <c r="D25" s="25"/>
      <c r="E25" s="48">
        <f t="shared" ref="E25:G26" si="0">E24</f>
        <v>7000</v>
      </c>
      <c r="F25" s="1796">
        <f t="shared" si="0"/>
        <v>0</v>
      </c>
      <c r="G25" s="32">
        <f t="shared" si="0"/>
        <v>7000</v>
      </c>
    </row>
    <row r="26" spans="1:7" ht="25.5">
      <c r="A26" s="308" t="s">
        <v>517</v>
      </c>
      <c r="B26" s="1051">
        <v>7</v>
      </c>
      <c r="C26" s="248" t="s">
        <v>1704</v>
      </c>
      <c r="D26" s="25"/>
      <c r="E26" s="32">
        <f t="shared" si="0"/>
        <v>7000</v>
      </c>
      <c r="F26" s="1796">
        <f t="shared" si="0"/>
        <v>0</v>
      </c>
      <c r="G26" s="32">
        <f t="shared" si="0"/>
        <v>7000</v>
      </c>
    </row>
    <row r="27" spans="1:7" ht="13.35" customHeight="1">
      <c r="A27" s="497" t="s">
        <v>517</v>
      </c>
      <c r="B27" s="1045">
        <v>2852</v>
      </c>
      <c r="C27" s="516" t="s">
        <v>247</v>
      </c>
      <c r="D27" s="239"/>
      <c r="E27" s="239">
        <f t="shared" ref="E27:G29" si="1">E26</f>
        <v>7000</v>
      </c>
      <c r="F27" s="1787">
        <f t="shared" si="1"/>
        <v>0</v>
      </c>
      <c r="G27" s="260">
        <f t="shared" si="1"/>
        <v>7000</v>
      </c>
    </row>
    <row r="28" spans="1:7" ht="13.35" customHeight="1">
      <c r="A28" s="522" t="s">
        <v>517</v>
      </c>
      <c r="B28" s="304"/>
      <c r="C28" s="304" t="s">
        <v>522</v>
      </c>
      <c r="D28" s="260"/>
      <c r="E28" s="260">
        <f t="shared" si="1"/>
        <v>7000</v>
      </c>
      <c r="F28" s="1787">
        <f t="shared" si="1"/>
        <v>0</v>
      </c>
      <c r="G28" s="260">
        <f t="shared" si="1"/>
        <v>7000</v>
      </c>
    </row>
    <row r="29" spans="1:7" ht="13.35" customHeight="1">
      <c r="A29" s="522" t="s">
        <v>517</v>
      </c>
      <c r="B29" s="285"/>
      <c r="C29" s="937" t="s">
        <v>518</v>
      </c>
      <c r="D29" s="260"/>
      <c r="E29" s="260">
        <f>E28</f>
        <v>7000</v>
      </c>
      <c r="F29" s="1787">
        <f t="shared" si="1"/>
        <v>0</v>
      </c>
      <c r="G29" s="260">
        <f t="shared" si="1"/>
        <v>7000</v>
      </c>
    </row>
    <row r="30" spans="1:7">
      <c r="F30" s="201"/>
      <c r="G30" s="201"/>
    </row>
    <row r="31" spans="1:7">
      <c r="B31" s="2473" t="s">
        <v>1444</v>
      </c>
      <c r="C31" s="2474"/>
      <c r="D31" s="2474"/>
      <c r="E31" s="2474"/>
      <c r="F31" s="2474"/>
      <c r="G31" s="2474"/>
    </row>
    <row r="37" spans="2:7" ht="13.5" thickBot="1"/>
    <row r="38" spans="2:7" ht="13.5" thickTop="1">
      <c r="B38" s="609"/>
      <c r="C38" s="607"/>
      <c r="D38" s="610"/>
      <c r="E38" s="607"/>
      <c r="F38" s="610"/>
      <c r="G38" s="611"/>
    </row>
    <row r="40" spans="2:7">
      <c r="B40" s="684"/>
      <c r="C40" s="684"/>
      <c r="D40" s="701"/>
      <c r="E40" s="684"/>
      <c r="F40" s="684"/>
      <c r="G40" s="684"/>
    </row>
  </sheetData>
  <customSheetViews>
    <customSheetView guid="{44B5F5DE-C96C-4269-969A-574D4EEEEEF5}" scale="160" showRuler="0" topLeftCell="A22">
      <selection activeCell="A4" sqref="A4:G4"/>
      <pageMargins left="0.74803149606299202" right="0.39370078740157499" top="0.74803149606299202" bottom="0.90551181102362199" header="0.511811023622047" footer="0.59055118110236204"/>
      <printOptions horizontalCentered="1"/>
      <pageSetup paperSize="9" firstPageNumber="73" orientation="portrait" blackAndWhite="1" useFirstPageNumber="1" r:id="rId1"/>
      <headerFooter alignWithMargins="0">
        <oddHeader xml:space="preserve">&amp;C   </oddHeader>
        <oddFooter>&amp;C&amp;"Times New Roman,Bold"   Vol-II     -    &amp;P</oddFooter>
      </headerFooter>
    </customSheetView>
    <customSheetView guid="{F13B090A-ECDA-4418-9F13-644A873400E7}" showPageBreaks="1" printArea="1" view="pageBreakPreview" showRuler="0">
      <selection activeCell="F25" sqref="F25"/>
      <pageMargins left="0.74803149606299202" right="0.39370078740157499" top="0.74803149606299202" bottom="0.90551181102362199" header="0.511811023622047" footer="0.59055118110236204"/>
      <printOptions horizontalCentered="1"/>
      <pageSetup paperSize="9" firstPageNumber="73" orientation="landscape" blackAndWhite="1" useFirstPageNumber="1" r:id="rId2"/>
      <headerFooter alignWithMargins="0">
        <oddHeader xml:space="preserve">&amp;C   </oddHeader>
        <oddFooter>&amp;C&amp;"Times New Roman,Bold"   Vol-II     -    &amp;P</oddFooter>
      </headerFooter>
    </customSheetView>
    <customSheetView guid="{63DB0950-E90F-4380-862C-985B5EB19119}" scale="160" showPageBreaks="1" showRuler="0" topLeftCell="A22">
      <selection activeCell="A4" sqref="A4:G4"/>
      <pageMargins left="0.74803149606299202" right="0.39370078740157499" top="0.74803149606299202" bottom="0.90551181102362199" header="0.511811023622047" footer="0.59055118110236204"/>
      <printOptions horizontalCentered="1"/>
      <pageSetup paperSize="9" firstPageNumber="73" orientation="portrait" blackAndWhite="1" useFirstPageNumber="1" r:id="rId3"/>
      <headerFooter alignWithMargins="0">
        <oddHeader xml:space="preserve">&amp;C   </oddHeader>
        <oddFooter>&amp;C&amp;"Times New Roman,Bold"   Vol-II     -    &amp;P</oddFooter>
      </headerFooter>
    </customSheetView>
    <customSheetView guid="{7CE36697-C418-4ED3-BCF0-EA686CB40E87}" scale="130" showPageBreaks="1" printArea="1" view="pageBreakPreview" showRuler="0" topLeftCell="A19">
      <selection activeCell="A19" sqref="A1:F65536"/>
      <pageMargins left="0.74803149606299202" right="0.74803149606299202" top="0.74803149606299202" bottom="4.13" header="0.35" footer="3"/>
      <printOptions horizontalCentered="1"/>
      <pageSetup paperSize="9" firstPageNumber="73" orientation="portrait" blackAndWhite="1" useFirstPageNumber="1" r:id="rId4"/>
      <headerFooter alignWithMargins="0">
        <oddHeader xml:space="preserve">&amp;C   </oddHeader>
        <oddFooter>&amp;C&amp;"Times New Roman,Bold"&amp;P</oddFooter>
      </headerFooter>
    </customSheetView>
  </customSheetViews>
  <mergeCells count="7">
    <mergeCell ref="B31:G31"/>
    <mergeCell ref="B13:G13"/>
    <mergeCell ref="B14:D14"/>
    <mergeCell ref="A1:G1"/>
    <mergeCell ref="A2:G2"/>
    <mergeCell ref="A4:G4"/>
    <mergeCell ref="B5:G5"/>
  </mergeCells>
  <phoneticPr fontId="25" type="noConversion"/>
  <printOptions horizontalCentered="1"/>
  <pageMargins left="0.74803149606299202" right="0.74803149606299202" top="0.74803149606299202" bottom="4.13" header="0.35" footer="3"/>
  <pageSetup paperSize="9" firstPageNumber="73" orientation="portrait" blackAndWhite="1" useFirstPageNumber="1" r:id="rId5"/>
  <headerFooter alignWithMargins="0">
    <oddHeader xml:space="preserve">&amp;C   </oddHeader>
    <oddFooter>&amp;C&amp;"Times New Roman,Bold"&amp;P</oddFooter>
  </headerFooter>
</worksheet>
</file>

<file path=xl/worksheets/sheet23.xml><?xml version="1.0" encoding="utf-8"?>
<worksheet xmlns="http://schemas.openxmlformats.org/spreadsheetml/2006/main" xmlns:r="http://schemas.openxmlformats.org/officeDocument/2006/relationships">
  <sheetPr syncVertical="1" syncRef="A76" transitionEvaluation="1" codeName="Sheet18">
    <pageSetUpPr autoPageBreaks="0"/>
  </sheetPr>
  <dimension ref="A1:H87"/>
  <sheetViews>
    <sheetView view="pageBreakPreview" topLeftCell="A76" zoomScaleNormal="175" zoomScaleSheetLayoutView="100" workbookViewId="0">
      <selection activeCell="A84" sqref="A84:I92"/>
    </sheetView>
  </sheetViews>
  <sheetFormatPr defaultColWidth="11" defaultRowHeight="12.75"/>
  <cols>
    <col min="1" max="1" width="6.42578125" style="977" customWidth="1"/>
    <col min="2" max="2" width="8.140625" style="978" customWidth="1"/>
    <col min="3" max="3" width="34.5703125" style="942" customWidth="1"/>
    <col min="4" max="4" width="7.140625" style="956" customWidth="1"/>
    <col min="5" max="5" width="8.140625" style="956" customWidth="1"/>
    <col min="6" max="6" width="10.42578125" style="942" customWidth="1"/>
    <col min="7" max="7" width="8.5703125" style="942" customWidth="1"/>
    <col min="8" max="8" width="3.140625" style="942" customWidth="1"/>
    <col min="9" max="16384" width="11" style="942"/>
  </cols>
  <sheetData>
    <row r="1" spans="1:7">
      <c r="A1" s="2476" t="s">
        <v>1709</v>
      </c>
      <c r="B1" s="2476"/>
      <c r="C1" s="2476"/>
      <c r="D1" s="2476"/>
      <c r="E1" s="2476"/>
      <c r="F1" s="2476"/>
      <c r="G1" s="2476"/>
    </row>
    <row r="2" spans="1:7">
      <c r="A2" s="2476" t="s">
        <v>574</v>
      </c>
      <c r="B2" s="2476"/>
      <c r="C2" s="2476"/>
      <c r="D2" s="2476"/>
      <c r="E2" s="2476"/>
      <c r="F2" s="2476"/>
      <c r="G2" s="2476"/>
    </row>
    <row r="3" spans="1:7">
      <c r="A3" s="943"/>
      <c r="B3" s="944"/>
      <c r="C3" s="692"/>
      <c r="D3" s="945"/>
      <c r="E3" s="945"/>
      <c r="F3" s="692"/>
      <c r="G3" s="692"/>
    </row>
    <row r="4" spans="1:7">
      <c r="A4" s="530"/>
      <c r="B4" s="531"/>
      <c r="C4" s="529"/>
      <c r="D4" s="532"/>
      <c r="E4" s="532"/>
      <c r="F4" s="529"/>
      <c r="G4" s="529"/>
    </row>
    <row r="5" spans="1:7">
      <c r="A5" s="2427" t="s">
        <v>1281</v>
      </c>
      <c r="B5" s="2427"/>
      <c r="C5" s="2427"/>
      <c r="D5" s="2427"/>
      <c r="E5" s="2427"/>
      <c r="F5" s="2427"/>
      <c r="G5" s="2427"/>
    </row>
    <row r="6" spans="1:7" ht="13.5">
      <c r="A6" s="1401"/>
      <c r="B6" s="2428"/>
      <c r="C6" s="2428"/>
      <c r="D6" s="2428"/>
      <c r="E6" s="2428"/>
      <c r="F6" s="2428"/>
      <c r="G6" s="2428"/>
    </row>
    <row r="7" spans="1:7">
      <c r="A7" s="1401"/>
      <c r="B7" s="927"/>
      <c r="C7" s="927"/>
      <c r="D7" s="1844"/>
      <c r="E7" s="1845" t="s">
        <v>1217</v>
      </c>
      <c r="F7" s="1845" t="s">
        <v>1218</v>
      </c>
      <c r="G7" s="1845" t="s">
        <v>1043</v>
      </c>
    </row>
    <row r="8" spans="1:7">
      <c r="A8" s="1401"/>
      <c r="B8" s="1847" t="s">
        <v>1219</v>
      </c>
      <c r="C8" s="927" t="s">
        <v>1220</v>
      </c>
      <c r="D8" s="1848" t="s">
        <v>518</v>
      </c>
      <c r="E8" s="935">
        <v>1089690</v>
      </c>
      <c r="F8" s="935">
        <v>62122</v>
      </c>
      <c r="G8" s="935">
        <f>SUM(E8:F8)</f>
        <v>1151812</v>
      </c>
    </row>
    <row r="9" spans="1:7">
      <c r="A9" s="1401"/>
      <c r="B9" s="1847" t="s">
        <v>1221</v>
      </c>
      <c r="C9" s="1850" t="s">
        <v>1222</v>
      </c>
      <c r="D9" s="1851"/>
      <c r="E9" s="936"/>
      <c r="F9" s="936"/>
      <c r="G9" s="936"/>
    </row>
    <row r="10" spans="1:7">
      <c r="A10" s="1401"/>
      <c r="B10" s="1847"/>
      <c r="C10" s="1850" t="s">
        <v>985</v>
      </c>
      <c r="D10" s="1851" t="s">
        <v>518</v>
      </c>
      <c r="E10" s="936">
        <f>G75</f>
        <v>83836</v>
      </c>
      <c r="F10" s="1885">
        <v>0</v>
      </c>
      <c r="G10" s="936">
        <f>SUM(E10:F10)</f>
        <v>83836</v>
      </c>
    </row>
    <row r="11" spans="1:7">
      <c r="A11" s="1401"/>
      <c r="B11" s="1854" t="s">
        <v>517</v>
      </c>
      <c r="C11" s="927" t="s">
        <v>619</v>
      </c>
      <c r="D11" s="1855" t="s">
        <v>518</v>
      </c>
      <c r="E11" s="1856">
        <f>SUM(E8:E10)</f>
        <v>1173526</v>
      </c>
      <c r="F11" s="1856">
        <f>SUM(F8:F10)</f>
        <v>62122</v>
      </c>
      <c r="G11" s="1856">
        <f>SUM(E11:F11)</f>
        <v>1235648</v>
      </c>
    </row>
    <row r="12" spans="1:7">
      <c r="A12" s="1401"/>
      <c r="B12" s="1847"/>
      <c r="C12" s="927"/>
      <c r="D12" s="934"/>
      <c r="E12" s="934"/>
      <c r="F12" s="1848"/>
      <c r="G12" s="934"/>
    </row>
    <row r="13" spans="1:7">
      <c r="A13" s="1401"/>
      <c r="B13" s="1847" t="s">
        <v>620</v>
      </c>
      <c r="C13" s="927" t="s">
        <v>621</v>
      </c>
      <c r="D13" s="927"/>
      <c r="E13" s="927"/>
      <c r="F13" s="1859"/>
      <c r="G13" s="927"/>
    </row>
    <row r="14" spans="1:7" ht="13.5" thickBot="1">
      <c r="A14" s="1861"/>
      <c r="B14" s="2425" t="s">
        <v>622</v>
      </c>
      <c r="C14" s="2425"/>
      <c r="D14" s="2425"/>
      <c r="E14" s="2425"/>
      <c r="F14" s="2425"/>
      <c r="G14" s="2425"/>
    </row>
    <row r="15" spans="1:7" s="946" customFormat="1" ht="14.25" thickTop="1" thickBot="1">
      <c r="A15" s="1861"/>
      <c r="B15" s="2433" t="s">
        <v>623</v>
      </c>
      <c r="C15" s="2433"/>
      <c r="D15" s="2433"/>
      <c r="E15" s="1782" t="s">
        <v>519</v>
      </c>
      <c r="F15" s="1782" t="s">
        <v>624</v>
      </c>
      <c r="G15" s="1865" t="s">
        <v>1043</v>
      </c>
    </row>
    <row r="16" spans="1:7" s="946" customFormat="1" ht="14.1" customHeight="1" thickTop="1">
      <c r="A16" s="947"/>
      <c r="B16" s="948"/>
      <c r="C16" s="949"/>
      <c r="D16" s="950"/>
      <c r="E16" s="950"/>
      <c r="F16" s="950"/>
      <c r="G16" s="950"/>
    </row>
    <row r="17" spans="1:7">
      <c r="A17" s="951"/>
      <c r="B17" s="952"/>
      <c r="C17" s="953" t="s">
        <v>522</v>
      </c>
      <c r="D17" s="954"/>
      <c r="E17" s="954"/>
      <c r="F17" s="954"/>
      <c r="G17" s="954"/>
    </row>
    <row r="18" spans="1:7">
      <c r="A18" s="951" t="s">
        <v>523</v>
      </c>
      <c r="B18" s="955">
        <v>2702</v>
      </c>
      <c r="C18" s="953" t="s">
        <v>575</v>
      </c>
      <c r="F18" s="956"/>
      <c r="G18" s="956"/>
    </row>
    <row r="19" spans="1:7" ht="13.5" customHeight="1">
      <c r="A19" s="951"/>
      <c r="B19" s="952">
        <v>80</v>
      </c>
      <c r="C19" s="958" t="s">
        <v>1759</v>
      </c>
      <c r="D19" s="959"/>
      <c r="E19" s="959"/>
      <c r="F19" s="959"/>
      <c r="G19" s="959"/>
    </row>
    <row r="20" spans="1:7" ht="13.5" customHeight="1">
      <c r="A20" s="951"/>
      <c r="B20" s="969">
        <v>80.001000000000005</v>
      </c>
      <c r="C20" s="953" t="s">
        <v>524</v>
      </c>
      <c r="D20" s="964"/>
      <c r="E20" s="964"/>
      <c r="F20" s="964"/>
      <c r="G20" s="964"/>
    </row>
    <row r="21" spans="1:7" ht="13.5" customHeight="1">
      <c r="A21" s="951"/>
      <c r="B21" s="957">
        <v>20</v>
      </c>
      <c r="C21" s="958" t="s">
        <v>1127</v>
      </c>
      <c r="D21" s="964"/>
      <c r="E21" s="964"/>
      <c r="F21" s="964"/>
      <c r="G21" s="964"/>
    </row>
    <row r="22" spans="1:7" ht="13.5" customHeight="1">
      <c r="A22" s="951"/>
      <c r="B22" s="957">
        <v>44</v>
      </c>
      <c r="C22" s="958" t="s">
        <v>526</v>
      </c>
      <c r="D22" s="964"/>
      <c r="E22" s="964"/>
      <c r="F22" s="964"/>
      <c r="G22" s="964"/>
    </row>
    <row r="23" spans="1:7" ht="13.5" customHeight="1">
      <c r="A23" s="951"/>
      <c r="B23" s="961" t="s">
        <v>1128</v>
      </c>
      <c r="C23" s="958" t="s">
        <v>528</v>
      </c>
      <c r="D23" s="966"/>
      <c r="E23" s="970">
        <v>3276</v>
      </c>
      <c r="F23" s="1904">
        <v>0</v>
      </c>
      <c r="G23" s="970">
        <f t="shared" ref="G23:G28" si="0">F23+E23</f>
        <v>3276</v>
      </c>
    </row>
    <row r="24" spans="1:7" ht="13.5" customHeight="1">
      <c r="A24" s="951"/>
      <c r="B24" s="961" t="s">
        <v>1129</v>
      </c>
      <c r="C24" s="958" t="s">
        <v>188</v>
      </c>
      <c r="D24" s="296"/>
      <c r="E24" s="25">
        <v>4620</v>
      </c>
      <c r="F24" s="1792">
        <v>0</v>
      </c>
      <c r="G24" s="25">
        <f t="shared" si="0"/>
        <v>4620</v>
      </c>
    </row>
    <row r="25" spans="1:7" ht="13.5" customHeight="1">
      <c r="A25" s="951"/>
      <c r="B25" s="961" t="s">
        <v>1130</v>
      </c>
      <c r="C25" s="958" t="s">
        <v>530</v>
      </c>
      <c r="D25" s="966"/>
      <c r="E25" s="25">
        <v>400</v>
      </c>
      <c r="F25" s="1904">
        <v>0</v>
      </c>
      <c r="G25" s="970">
        <f t="shared" si="0"/>
        <v>400</v>
      </c>
    </row>
    <row r="26" spans="1:7" ht="13.5" customHeight="1">
      <c r="A26" s="951"/>
      <c r="B26" s="961" t="s">
        <v>1131</v>
      </c>
      <c r="C26" s="958" t="s">
        <v>532</v>
      </c>
      <c r="D26" s="966"/>
      <c r="E26" s="970">
        <v>1500</v>
      </c>
      <c r="F26" s="1904">
        <v>0</v>
      </c>
      <c r="G26" s="970">
        <f t="shared" si="0"/>
        <v>1500</v>
      </c>
    </row>
    <row r="27" spans="1:7" ht="13.5" customHeight="1">
      <c r="A27" s="951"/>
      <c r="B27" s="961" t="s">
        <v>1132</v>
      </c>
      <c r="C27" s="958" t="s">
        <v>773</v>
      </c>
      <c r="D27" s="966"/>
      <c r="E27" s="25">
        <v>200</v>
      </c>
      <c r="F27" s="1904">
        <v>0</v>
      </c>
      <c r="G27" s="25">
        <f t="shared" si="0"/>
        <v>200</v>
      </c>
    </row>
    <row r="28" spans="1:7">
      <c r="A28" s="951"/>
      <c r="B28" s="961" t="s">
        <v>1133</v>
      </c>
      <c r="C28" s="958" t="s">
        <v>536</v>
      </c>
      <c r="D28" s="966"/>
      <c r="E28" s="25">
        <v>850</v>
      </c>
      <c r="F28" s="1904">
        <v>0</v>
      </c>
      <c r="G28" s="970">
        <f t="shared" si="0"/>
        <v>850</v>
      </c>
    </row>
    <row r="29" spans="1:7">
      <c r="A29" s="951" t="s">
        <v>517</v>
      </c>
      <c r="B29" s="957">
        <v>44</v>
      </c>
      <c r="C29" s="958" t="s">
        <v>526</v>
      </c>
      <c r="D29" s="966"/>
      <c r="E29" s="967">
        <f>SUM(E23:E28)</f>
        <v>10846</v>
      </c>
      <c r="F29" s="1901">
        <f>SUM(F23:F28)</f>
        <v>0</v>
      </c>
      <c r="G29" s="967">
        <f>SUM(G23:G28)</f>
        <v>10846</v>
      </c>
    </row>
    <row r="30" spans="1:7" ht="9.9499999999999993" customHeight="1">
      <c r="A30" s="951"/>
      <c r="B30" s="957"/>
      <c r="C30" s="958"/>
      <c r="D30" s="964"/>
      <c r="E30" s="964"/>
      <c r="F30" s="964"/>
      <c r="G30" s="964"/>
    </row>
    <row r="31" spans="1:7">
      <c r="A31" s="951"/>
      <c r="B31" s="957">
        <v>45</v>
      </c>
      <c r="C31" s="958" t="s">
        <v>537</v>
      </c>
      <c r="D31" s="964"/>
      <c r="E31" s="964"/>
      <c r="F31" s="964"/>
      <c r="G31" s="964"/>
    </row>
    <row r="32" spans="1:7">
      <c r="A32" s="951"/>
      <c r="B32" s="957" t="s">
        <v>1134</v>
      </c>
      <c r="C32" s="958" t="s">
        <v>528</v>
      </c>
      <c r="D32" s="970"/>
      <c r="E32" s="25">
        <v>600</v>
      </c>
      <c r="F32" s="1904">
        <v>0</v>
      </c>
      <c r="G32" s="25">
        <f>F32+E32</f>
        <v>600</v>
      </c>
    </row>
    <row r="33" spans="1:7">
      <c r="A33" s="951"/>
      <c r="B33" s="957" t="s">
        <v>1135</v>
      </c>
      <c r="C33" s="958" t="s">
        <v>188</v>
      </c>
      <c r="D33" s="30"/>
      <c r="E33" s="25">
        <v>3011</v>
      </c>
      <c r="F33" s="1792">
        <v>0</v>
      </c>
      <c r="G33" s="25">
        <f>F33+E33</f>
        <v>3011</v>
      </c>
    </row>
    <row r="34" spans="1:7">
      <c r="A34" s="951"/>
      <c r="B34" s="957" t="s">
        <v>1136</v>
      </c>
      <c r="C34" s="958" t="s">
        <v>530</v>
      </c>
      <c r="D34" s="970"/>
      <c r="E34" s="25">
        <v>30</v>
      </c>
      <c r="F34" s="1904">
        <v>0</v>
      </c>
      <c r="G34" s="25">
        <f>F34+E34</f>
        <v>30</v>
      </c>
    </row>
    <row r="35" spans="1:7">
      <c r="A35" s="951"/>
      <c r="B35" s="957" t="s">
        <v>1137</v>
      </c>
      <c r="C35" s="958" t="s">
        <v>532</v>
      </c>
      <c r="D35" s="970"/>
      <c r="E35" s="25">
        <v>180</v>
      </c>
      <c r="F35" s="1904">
        <v>0</v>
      </c>
      <c r="G35" s="25">
        <f>F35+E35</f>
        <v>180</v>
      </c>
    </row>
    <row r="36" spans="1:7">
      <c r="A36" s="951" t="s">
        <v>517</v>
      </c>
      <c r="B36" s="957">
        <v>45</v>
      </c>
      <c r="C36" s="958" t="s">
        <v>537</v>
      </c>
      <c r="D36" s="299"/>
      <c r="E36" s="260">
        <f>SUM(E32:E35)</f>
        <v>3821</v>
      </c>
      <c r="F36" s="1787">
        <f>SUM(F32:F35)</f>
        <v>0</v>
      </c>
      <c r="G36" s="260">
        <f>SUM(G32:G35)</f>
        <v>3821</v>
      </c>
    </row>
    <row r="37" spans="1:7">
      <c r="A37" s="951"/>
      <c r="B37" s="957"/>
      <c r="C37" s="958"/>
      <c r="D37" s="964"/>
      <c r="E37" s="964"/>
      <c r="F37" s="964"/>
      <c r="G37" s="964"/>
    </row>
    <row r="38" spans="1:7">
      <c r="A38" s="951"/>
      <c r="B38" s="957">
        <v>47</v>
      </c>
      <c r="C38" s="958" t="s">
        <v>546</v>
      </c>
      <c r="D38" s="964"/>
      <c r="E38" s="964"/>
      <c r="F38" s="964"/>
      <c r="G38" s="964"/>
    </row>
    <row r="39" spans="1:7">
      <c r="A39" s="962"/>
      <c r="B39" s="971" t="s">
        <v>1138</v>
      </c>
      <c r="C39" s="963" t="s">
        <v>528</v>
      </c>
      <c r="D39" s="965"/>
      <c r="E39" s="34">
        <v>2260</v>
      </c>
      <c r="F39" s="1906">
        <v>0</v>
      </c>
      <c r="G39" s="34">
        <f>F39+E39</f>
        <v>2260</v>
      </c>
    </row>
    <row r="40" spans="1:7">
      <c r="A40" s="2126"/>
      <c r="B40" s="2127" t="s">
        <v>1139</v>
      </c>
      <c r="C40" s="2128" t="s">
        <v>188</v>
      </c>
      <c r="D40" s="1955"/>
      <c r="E40" s="48">
        <v>2546</v>
      </c>
      <c r="F40" s="2125">
        <v>0</v>
      </c>
      <c r="G40" s="48">
        <f>F40+E40</f>
        <v>2546</v>
      </c>
    </row>
    <row r="41" spans="1:7">
      <c r="A41" s="951"/>
      <c r="B41" s="957" t="s">
        <v>1140</v>
      </c>
      <c r="C41" s="958" t="s">
        <v>530</v>
      </c>
      <c r="D41" s="970"/>
      <c r="E41" s="25">
        <v>30</v>
      </c>
      <c r="F41" s="1904">
        <v>0</v>
      </c>
      <c r="G41" s="25">
        <f>F41+E41</f>
        <v>30</v>
      </c>
    </row>
    <row r="42" spans="1:7">
      <c r="A42" s="951"/>
      <c r="B42" s="957" t="s">
        <v>1141</v>
      </c>
      <c r="C42" s="958" t="s">
        <v>532</v>
      </c>
      <c r="D42" s="970"/>
      <c r="E42" s="25">
        <v>200</v>
      </c>
      <c r="F42" s="1904">
        <v>0</v>
      </c>
      <c r="G42" s="25">
        <f>F42+E42</f>
        <v>200</v>
      </c>
    </row>
    <row r="43" spans="1:7">
      <c r="A43" s="951" t="s">
        <v>517</v>
      </c>
      <c r="B43" s="957">
        <v>47</v>
      </c>
      <c r="C43" s="958" t="s">
        <v>546</v>
      </c>
      <c r="D43" s="299"/>
      <c r="E43" s="260">
        <f>SUM(E39:E42)</f>
        <v>5036</v>
      </c>
      <c r="F43" s="1787">
        <f>SUM(F39:F42)</f>
        <v>0</v>
      </c>
      <c r="G43" s="260">
        <f>SUM(G39:G42)</f>
        <v>5036</v>
      </c>
    </row>
    <row r="44" spans="1:7">
      <c r="A44" s="951"/>
      <c r="B44" s="957"/>
      <c r="C44" s="958"/>
      <c r="D44" s="964"/>
      <c r="E44" s="964"/>
      <c r="F44" s="964"/>
      <c r="G44" s="964"/>
    </row>
    <row r="45" spans="1:7">
      <c r="A45" s="951"/>
      <c r="B45" s="957">
        <v>48</v>
      </c>
      <c r="C45" s="958" t="s">
        <v>550</v>
      </c>
      <c r="D45" s="964"/>
      <c r="E45" s="964"/>
      <c r="F45" s="964"/>
      <c r="G45" s="964"/>
    </row>
    <row r="46" spans="1:7">
      <c r="A46" s="951"/>
      <c r="B46" s="957" t="s">
        <v>1142</v>
      </c>
      <c r="C46" s="958" t="s">
        <v>528</v>
      </c>
      <c r="D46" s="970"/>
      <c r="E46" s="25">
        <v>1100</v>
      </c>
      <c r="F46" s="1903">
        <v>0</v>
      </c>
      <c r="G46" s="25">
        <f>F46+E46</f>
        <v>1100</v>
      </c>
    </row>
    <row r="47" spans="1:7">
      <c r="A47" s="951"/>
      <c r="B47" s="957" t="s">
        <v>1143</v>
      </c>
      <c r="C47" s="958" t="s">
        <v>188</v>
      </c>
      <c r="D47" s="30"/>
      <c r="E47" s="25">
        <v>1399</v>
      </c>
      <c r="F47" s="1778">
        <v>0</v>
      </c>
      <c r="G47" s="25">
        <f>F47+E47</f>
        <v>1399</v>
      </c>
    </row>
    <row r="48" spans="1:7">
      <c r="A48" s="951"/>
      <c r="B48" s="957" t="s">
        <v>1144</v>
      </c>
      <c r="C48" s="958" t="s">
        <v>530</v>
      </c>
      <c r="D48" s="970"/>
      <c r="E48" s="25">
        <v>20</v>
      </c>
      <c r="F48" s="1903">
        <v>0</v>
      </c>
      <c r="G48" s="25">
        <f>F48+E48</f>
        <v>20</v>
      </c>
    </row>
    <row r="49" spans="1:8">
      <c r="A49" s="951"/>
      <c r="B49" s="957" t="s">
        <v>1145</v>
      </c>
      <c r="C49" s="958" t="s">
        <v>532</v>
      </c>
      <c r="D49" s="970"/>
      <c r="E49" s="25">
        <v>170</v>
      </c>
      <c r="F49" s="1903">
        <v>0</v>
      </c>
      <c r="G49" s="25">
        <f>F49+E49</f>
        <v>170</v>
      </c>
    </row>
    <row r="50" spans="1:8">
      <c r="A50" s="951" t="s">
        <v>517</v>
      </c>
      <c r="B50" s="957">
        <v>48</v>
      </c>
      <c r="C50" s="958" t="s">
        <v>550</v>
      </c>
      <c r="D50" s="299"/>
      <c r="E50" s="260">
        <f>SUM(E46:E49)</f>
        <v>2689</v>
      </c>
      <c r="F50" s="1787">
        <f>SUM(F46:F49)</f>
        <v>0</v>
      </c>
      <c r="G50" s="260">
        <f>SUM(G46:G49)</f>
        <v>2689</v>
      </c>
    </row>
    <row r="51" spans="1:8" ht="13.7" customHeight="1">
      <c r="A51" s="951"/>
      <c r="B51" s="957"/>
      <c r="C51" s="958"/>
      <c r="D51" s="964"/>
      <c r="E51" s="299"/>
      <c r="F51" s="299"/>
      <c r="G51" s="299"/>
    </row>
    <row r="52" spans="1:8" ht="13.7" customHeight="1">
      <c r="A52" s="951"/>
      <c r="B52" s="957">
        <v>53</v>
      </c>
      <c r="C52" s="958" t="s">
        <v>1146</v>
      </c>
      <c r="D52" s="964"/>
      <c r="E52" s="964"/>
      <c r="F52" s="964"/>
      <c r="G52" s="964"/>
    </row>
    <row r="53" spans="1:8" ht="13.7" customHeight="1">
      <c r="A53" s="951"/>
      <c r="B53" s="957" t="s">
        <v>1147</v>
      </c>
      <c r="C53" s="958" t="s">
        <v>528</v>
      </c>
      <c r="D53" s="970"/>
      <c r="E53" s="25">
        <v>2800</v>
      </c>
      <c r="F53" s="1904">
        <v>0</v>
      </c>
      <c r="G53" s="25">
        <f>F53+E53</f>
        <v>2800</v>
      </c>
    </row>
    <row r="54" spans="1:8" ht="13.5" customHeight="1">
      <c r="A54" s="951"/>
      <c r="B54" s="957" t="s">
        <v>1148</v>
      </c>
      <c r="C54" s="958" t="s">
        <v>188</v>
      </c>
      <c r="D54" s="30"/>
      <c r="E54" s="25">
        <v>1924</v>
      </c>
      <c r="F54" s="1792">
        <v>0</v>
      </c>
      <c r="G54" s="25">
        <f>F54+E54</f>
        <v>1924</v>
      </c>
    </row>
    <row r="55" spans="1:8" ht="13.5" customHeight="1">
      <c r="A55" s="951"/>
      <c r="B55" s="957" t="s">
        <v>1149</v>
      </c>
      <c r="C55" s="958" t="s">
        <v>530</v>
      </c>
      <c r="D55" s="970"/>
      <c r="E55" s="25">
        <v>30</v>
      </c>
      <c r="F55" s="1904">
        <v>0</v>
      </c>
      <c r="G55" s="25">
        <f>F55+E55</f>
        <v>30</v>
      </c>
    </row>
    <row r="56" spans="1:8" ht="13.5" customHeight="1">
      <c r="A56" s="951"/>
      <c r="B56" s="957" t="s">
        <v>1150</v>
      </c>
      <c r="C56" s="958" t="s">
        <v>532</v>
      </c>
      <c r="D56" s="970"/>
      <c r="E56" s="25">
        <v>190</v>
      </c>
      <c r="F56" s="1904">
        <v>0</v>
      </c>
      <c r="G56" s="25">
        <f>F56+E56</f>
        <v>190</v>
      </c>
    </row>
    <row r="57" spans="1:8" ht="13.5" customHeight="1">
      <c r="A57" s="951" t="s">
        <v>517</v>
      </c>
      <c r="B57" s="957">
        <v>53</v>
      </c>
      <c r="C57" s="958" t="s">
        <v>1146</v>
      </c>
      <c r="D57" s="299"/>
      <c r="E57" s="260">
        <f>SUM(E53:E56)</f>
        <v>4944</v>
      </c>
      <c r="F57" s="1787">
        <f>SUM(F53:F56)</f>
        <v>0</v>
      </c>
      <c r="G57" s="260">
        <f>SUM(G53:G56)</f>
        <v>4944</v>
      </c>
    </row>
    <row r="58" spans="1:8" ht="13.5" customHeight="1">
      <c r="A58" s="951" t="s">
        <v>517</v>
      </c>
      <c r="B58" s="957">
        <v>20</v>
      </c>
      <c r="C58" s="958" t="s">
        <v>1127</v>
      </c>
      <c r="D58" s="966"/>
      <c r="E58" s="967">
        <f>E57+E50+E43+E36+E29</f>
        <v>27336</v>
      </c>
      <c r="F58" s="1901">
        <f>F57+F50+F43+F36+F29</f>
        <v>0</v>
      </c>
      <c r="G58" s="967">
        <f>G57+G50+G43+G36+G29</f>
        <v>27336</v>
      </c>
    </row>
    <row r="59" spans="1:8" ht="13.5" customHeight="1">
      <c r="A59" s="951" t="s">
        <v>517</v>
      </c>
      <c r="B59" s="969">
        <v>80.001000000000005</v>
      </c>
      <c r="C59" s="953" t="s">
        <v>524</v>
      </c>
      <c r="D59" s="970"/>
      <c r="E59" s="968">
        <f t="shared" ref="E59:G61" si="1">E58</f>
        <v>27336</v>
      </c>
      <c r="F59" s="1902">
        <f t="shared" si="1"/>
        <v>0</v>
      </c>
      <c r="G59" s="968">
        <f t="shared" si="1"/>
        <v>27336</v>
      </c>
    </row>
    <row r="60" spans="1:8" ht="13.35" customHeight="1">
      <c r="A60" s="951" t="s">
        <v>517</v>
      </c>
      <c r="B60" s="955">
        <v>80</v>
      </c>
      <c r="C60" s="953" t="s">
        <v>1759</v>
      </c>
      <c r="D60" s="970"/>
      <c r="E60" s="968">
        <f t="shared" si="1"/>
        <v>27336</v>
      </c>
      <c r="F60" s="1902">
        <f t="shared" si="1"/>
        <v>0</v>
      </c>
      <c r="G60" s="968">
        <f t="shared" si="1"/>
        <v>27336</v>
      </c>
    </row>
    <row r="61" spans="1:8" ht="13.35" customHeight="1">
      <c r="A61" s="951" t="s">
        <v>517</v>
      </c>
      <c r="B61" s="955">
        <v>2702</v>
      </c>
      <c r="C61" s="953" t="s">
        <v>575</v>
      </c>
      <c r="D61" s="970"/>
      <c r="E61" s="968">
        <f t="shared" si="1"/>
        <v>27336</v>
      </c>
      <c r="F61" s="1902">
        <f t="shared" si="1"/>
        <v>0</v>
      </c>
      <c r="G61" s="968">
        <f t="shared" si="1"/>
        <v>27336</v>
      </c>
      <c r="H61" s="942" t="s">
        <v>697</v>
      </c>
    </row>
    <row r="62" spans="1:8" ht="13.35" customHeight="1">
      <c r="A62" s="951"/>
      <c r="B62" s="955"/>
      <c r="C62" s="953"/>
      <c r="D62" s="954"/>
      <c r="E62" s="954"/>
      <c r="F62" s="954"/>
      <c r="G62" s="954"/>
    </row>
    <row r="63" spans="1:8" ht="14.1" customHeight="1">
      <c r="A63" s="951" t="s">
        <v>523</v>
      </c>
      <c r="B63" s="955">
        <v>2711</v>
      </c>
      <c r="C63" s="953" t="s">
        <v>1287</v>
      </c>
      <c r="D63" s="964"/>
      <c r="E63" s="959"/>
      <c r="F63" s="959"/>
      <c r="G63" s="959"/>
    </row>
    <row r="64" spans="1:8" ht="14.1" customHeight="1">
      <c r="A64" s="951"/>
      <c r="B64" s="957">
        <v>1</v>
      </c>
      <c r="C64" s="958" t="s">
        <v>1555</v>
      </c>
      <c r="D64" s="964"/>
      <c r="E64" s="964"/>
      <c r="F64" s="964"/>
      <c r="G64" s="964"/>
    </row>
    <row r="65" spans="1:8" ht="14.1" customHeight="1">
      <c r="A65" s="951"/>
      <c r="B65" s="960">
        <v>1.103</v>
      </c>
      <c r="C65" s="953" t="s">
        <v>1556</v>
      </c>
      <c r="D65" s="964"/>
      <c r="E65" s="964"/>
      <c r="F65" s="964"/>
      <c r="G65" s="964"/>
    </row>
    <row r="66" spans="1:8" ht="14.1" customHeight="1">
      <c r="A66" s="951"/>
      <c r="B66" s="957">
        <v>60</v>
      </c>
      <c r="C66" s="958" t="s">
        <v>576</v>
      </c>
      <c r="D66" s="964"/>
      <c r="E66" s="964"/>
      <c r="F66" s="964"/>
      <c r="G66" s="964"/>
    </row>
    <row r="67" spans="1:8" ht="14.1" customHeight="1">
      <c r="A67" s="951"/>
      <c r="B67" s="957">
        <v>44</v>
      </c>
      <c r="C67" s="958" t="s">
        <v>1557</v>
      </c>
      <c r="D67" s="964"/>
      <c r="E67" s="964"/>
      <c r="F67" s="964"/>
      <c r="G67" s="964"/>
    </row>
    <row r="68" spans="1:8" ht="14.1" customHeight="1">
      <c r="A68" s="951"/>
      <c r="B68" s="957" t="s">
        <v>1559</v>
      </c>
      <c r="C68" s="958" t="s">
        <v>1560</v>
      </c>
      <c r="D68" s="299"/>
      <c r="E68" s="299">
        <v>56500</v>
      </c>
      <c r="F68" s="1792">
        <v>0</v>
      </c>
      <c r="G68" s="299">
        <f>F68+E68</f>
        <v>56500</v>
      </c>
    </row>
    <row r="69" spans="1:8" ht="14.1" customHeight="1">
      <c r="A69" s="951" t="s">
        <v>517</v>
      </c>
      <c r="B69" s="957">
        <v>44</v>
      </c>
      <c r="C69" s="958" t="s">
        <v>1557</v>
      </c>
      <c r="D69" s="299"/>
      <c r="E69" s="260">
        <f>SUM(E68:E68)</f>
        <v>56500</v>
      </c>
      <c r="F69" s="1787">
        <f>SUM(F68:F68)</f>
        <v>0</v>
      </c>
      <c r="G69" s="260">
        <f>SUM(G68:G68)</f>
        <v>56500</v>
      </c>
    </row>
    <row r="70" spans="1:8">
      <c r="A70" s="972" t="s">
        <v>517</v>
      </c>
      <c r="B70" s="957">
        <v>60</v>
      </c>
      <c r="C70" s="958" t="s">
        <v>576</v>
      </c>
      <c r="D70" s="299"/>
      <c r="E70" s="260">
        <f t="shared" ref="E70:G71" si="2">E69</f>
        <v>56500</v>
      </c>
      <c r="F70" s="1787">
        <f t="shared" si="2"/>
        <v>0</v>
      </c>
      <c r="G70" s="260">
        <f t="shared" si="2"/>
        <v>56500</v>
      </c>
    </row>
    <row r="71" spans="1:8">
      <c r="A71" s="972" t="s">
        <v>517</v>
      </c>
      <c r="B71" s="960">
        <v>1.103</v>
      </c>
      <c r="C71" s="953" t="s">
        <v>1556</v>
      </c>
      <c r="D71" s="970"/>
      <c r="E71" s="968">
        <f t="shared" si="2"/>
        <v>56500</v>
      </c>
      <c r="F71" s="1902">
        <f t="shared" si="2"/>
        <v>0</v>
      </c>
      <c r="G71" s="968">
        <f t="shared" si="2"/>
        <v>56500</v>
      </c>
    </row>
    <row r="72" spans="1:8" ht="14.1" customHeight="1">
      <c r="A72" s="972"/>
      <c r="B72" s="960"/>
      <c r="C72" s="953"/>
      <c r="D72" s="954"/>
      <c r="E72" s="954"/>
      <c r="F72" s="954"/>
      <c r="G72" s="954"/>
    </row>
    <row r="73" spans="1:8">
      <c r="A73" s="973" t="s">
        <v>517</v>
      </c>
      <c r="B73" s="971">
        <v>1</v>
      </c>
      <c r="C73" s="963" t="s">
        <v>1555</v>
      </c>
      <c r="D73" s="965"/>
      <c r="E73" s="968">
        <f>E71</f>
        <v>56500</v>
      </c>
      <c r="F73" s="1902">
        <f>F71</f>
        <v>0</v>
      </c>
      <c r="G73" s="968">
        <f>G71</f>
        <v>56500</v>
      </c>
    </row>
    <row r="74" spans="1:8">
      <c r="A74" s="2129" t="s">
        <v>517</v>
      </c>
      <c r="B74" s="2130">
        <v>2711</v>
      </c>
      <c r="C74" s="974" t="s">
        <v>1287</v>
      </c>
      <c r="D74" s="968"/>
      <c r="E74" s="968">
        <f>E73</f>
        <v>56500</v>
      </c>
      <c r="F74" s="1902">
        <f>F73</f>
        <v>0</v>
      </c>
      <c r="G74" s="32">
        <f>G73</f>
        <v>56500</v>
      </c>
      <c r="H74" s="942" t="s">
        <v>2091</v>
      </c>
    </row>
    <row r="75" spans="1:8">
      <c r="A75" s="975" t="s">
        <v>517</v>
      </c>
      <c r="B75" s="976"/>
      <c r="C75" s="974" t="s">
        <v>522</v>
      </c>
      <c r="D75" s="968"/>
      <c r="E75" s="968">
        <f>E74+E61</f>
        <v>83836</v>
      </c>
      <c r="F75" s="1902">
        <f>F74+F61</f>
        <v>0</v>
      </c>
      <c r="G75" s="968">
        <f>G74+G61</f>
        <v>83836</v>
      </c>
    </row>
    <row r="76" spans="1:8">
      <c r="A76" s="975" t="s">
        <v>517</v>
      </c>
      <c r="B76" s="976"/>
      <c r="C76" s="974" t="s">
        <v>518</v>
      </c>
      <c r="D76" s="968"/>
      <c r="E76" s="968">
        <f>E75</f>
        <v>83836</v>
      </c>
      <c r="F76" s="1902">
        <f>F75</f>
        <v>0</v>
      </c>
      <c r="G76" s="968">
        <f>G75</f>
        <v>83836</v>
      </c>
    </row>
    <row r="78" spans="1:8" ht="25.5" customHeight="1">
      <c r="B78" s="2475" t="s">
        <v>1490</v>
      </c>
      <c r="C78" s="2469"/>
      <c r="D78" s="2469"/>
      <c r="E78" s="2469"/>
      <c r="F78" s="2469"/>
      <c r="G78" s="2469"/>
    </row>
    <row r="84" spans="2:7" ht="13.5" thickBot="1"/>
    <row r="85" spans="2:7" ht="13.5" thickTop="1">
      <c r="B85" s="1826"/>
      <c r="C85" s="1825"/>
      <c r="D85" s="1827"/>
      <c r="E85" s="1825"/>
      <c r="F85" s="1827"/>
      <c r="G85" s="1828"/>
    </row>
    <row r="87" spans="2:7">
      <c r="B87" s="684"/>
      <c r="C87" s="684"/>
      <c r="D87" s="684"/>
      <c r="E87" s="684"/>
      <c r="F87" s="684"/>
      <c r="G87" s="684"/>
    </row>
  </sheetData>
  <autoFilter ref="A15:H76">
    <filterColumn colId="1" showButton="0"/>
    <filterColumn colId="2" showButton="0"/>
  </autoFilter>
  <customSheetViews>
    <customSheetView guid="{44B5F5DE-C96C-4269-969A-574D4EEEEEF5}" scale="175" showRuler="0" topLeftCell="A221">
      <selection activeCell="E234" sqref="E234"/>
      <rowBreaks count="9" manualBreakCount="9">
        <brk id="32" max="16383" man="1"/>
        <brk id="38" max="24" man="1"/>
        <brk id="65" max="11" man="1"/>
        <brk id="98" max="11" man="1"/>
        <brk id="130" max="24" man="1"/>
        <brk id="151" max="11" man="1"/>
        <brk id="184" max="24" man="1"/>
        <brk id="202" max="11" man="1"/>
        <brk id="233"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232">
      <selection activeCell="B259" sqref="B259:G259"/>
      <rowBreaks count="10" manualBreakCount="10">
        <brk id="32" max="24" man="1"/>
        <brk id="55" max="24" man="1"/>
        <brk id="82" max="11" man="1"/>
        <brk id="115" max="11" man="1"/>
        <brk id="144" max="24" man="1"/>
        <brk id="147" max="24" man="1"/>
        <brk id="168" max="11" man="1"/>
        <brk id="201" max="24" man="1"/>
        <brk id="219" max="11" man="1"/>
        <brk id="250"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2"/>
      <headerFooter alignWithMargins="0">
        <oddHeader xml:space="preserve">&amp;C   </oddHeader>
        <oddFooter>&amp;C&amp;"Times New Roman,Bold"   Vol-II    -    &amp;P</oddFooter>
      </headerFooter>
    </customSheetView>
    <customSheetView guid="{63DB0950-E90F-4380-862C-985B5EB19119}" scale="175" showRuler="0" topLeftCell="A221">
      <selection activeCell="E234" sqref="E234"/>
      <rowBreaks count="9" manualBreakCount="9">
        <brk id="32" max="16383" man="1"/>
        <brk id="38" max="24" man="1"/>
        <brk id="65" max="11" man="1"/>
        <brk id="98" max="11" man="1"/>
        <brk id="130" max="24" man="1"/>
        <brk id="151" max="11" man="1"/>
        <brk id="184" max="24" man="1"/>
        <brk id="202" max="11" man="1"/>
        <brk id="233"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3"/>
      <headerFooter alignWithMargins="0">
        <oddHeader xml:space="preserve">&amp;C   </oddHeader>
        <oddFooter>&amp;C&amp;"Times New Roman,Bold"   Vol-II    -    &amp;P</oddFooter>
      </headerFooter>
    </customSheetView>
    <customSheetView guid="{7CE36697-C418-4ED3-BCF0-EA686CB40E87}" printArea="1" showAutoFilter="1" view="pageBreakPreview" showRuler="0" topLeftCell="A10">
      <selection activeCell="A10" sqref="A1:H65536"/>
      <rowBreaks count="9" manualBreakCount="9">
        <brk id="39" max="7" man="1"/>
        <brk id="73" max="16383" man="1"/>
        <brk id="81" max="16383" man="1"/>
        <brk id="98" max="11" man="1"/>
        <brk id="130" max="24" man="1"/>
        <brk id="151" max="11" man="1"/>
        <brk id="184" max="24" man="1"/>
        <brk id="202" max="11" man="1"/>
        <brk id="233" max="24" man="1"/>
      </rowBreaks>
      <pageMargins left="0.74803149606299202" right="0.74803149606299202" top="0.74803149606299202" bottom="4.13" header="0.35" footer="3"/>
      <printOptions horizontalCentered="1"/>
      <pageSetup paperSize="9" firstPageNumber="74" orientation="portrait" blackAndWhite="1" useFirstPageNumber="1" r:id="rId4"/>
      <headerFooter alignWithMargins="0">
        <oddHeader xml:space="preserve">&amp;C   </oddHeader>
        <oddFooter>&amp;C&amp;"Times New Roman,Bold"&amp;P</oddFooter>
      </headerFooter>
      <autoFilter ref="B1:I1"/>
    </customSheetView>
  </customSheetViews>
  <mergeCells count="7">
    <mergeCell ref="B78:G78"/>
    <mergeCell ref="A1:G1"/>
    <mergeCell ref="A2:G2"/>
    <mergeCell ref="A5:G5"/>
    <mergeCell ref="B6:G6"/>
    <mergeCell ref="B14:G14"/>
    <mergeCell ref="B15:D15"/>
  </mergeCells>
  <phoneticPr fontId="15" type="noConversion"/>
  <printOptions horizontalCentered="1"/>
  <pageMargins left="0.74803149606299202" right="0.74803149606299202" top="0.74803149606299202" bottom="4.13" header="0.35" footer="3"/>
  <pageSetup paperSize="9" firstPageNumber="74" orientation="portrait" blackAndWhite="1" useFirstPageNumber="1" r:id="rId5"/>
  <headerFooter alignWithMargins="0">
    <oddHeader xml:space="preserve">&amp;C   </oddHeader>
    <oddFooter>&amp;C&amp;"Times New Roman,Bold"&amp;P</oddFooter>
  </headerFooter>
  <rowBreaks count="9" manualBreakCount="9">
    <brk id="39" max="7" man="1"/>
    <brk id="73" max="16383" man="1"/>
    <brk id="81" max="16383" man="1"/>
    <brk id="98" max="11" man="1"/>
    <brk id="130" max="24" man="1"/>
    <brk id="151" max="11" man="1"/>
    <brk id="184" max="24" man="1"/>
    <brk id="202" max="11" man="1"/>
    <brk id="233" max="24" man="1"/>
  </rowBreaks>
  <legacyDrawing r:id="rId6"/>
</worksheet>
</file>

<file path=xl/worksheets/sheet24.xml><?xml version="1.0" encoding="utf-8"?>
<worksheet xmlns="http://schemas.openxmlformats.org/spreadsheetml/2006/main" xmlns:r="http://schemas.openxmlformats.org/officeDocument/2006/relationships">
  <sheetPr syncVertical="1" syncRef="A34" transitionEvaluation="1" codeName="Sheet21"/>
  <dimension ref="A1:G795"/>
  <sheetViews>
    <sheetView view="pageBreakPreview" topLeftCell="A34" zoomScaleNormal="175" zoomScaleSheetLayoutView="100" workbookViewId="0">
      <selection activeCell="B40" sqref="B40:I50"/>
    </sheetView>
  </sheetViews>
  <sheetFormatPr defaultColWidth="12.42578125" defaultRowHeight="12.75"/>
  <cols>
    <col min="1" max="1" width="6.42578125" style="908" customWidth="1"/>
    <col min="2" max="2" width="8.140625" style="699" customWidth="1"/>
    <col min="3" max="3" width="34.5703125" style="684" customWidth="1"/>
    <col min="4" max="4" width="7.140625" style="684" customWidth="1"/>
    <col min="5" max="5" width="8.140625" style="701" customWidth="1"/>
    <col min="6" max="6" width="10.42578125" style="684" customWidth="1"/>
    <col min="7" max="7" width="8.5703125" style="684" customWidth="1"/>
    <col min="8" max="8" width="3.140625" style="684" customWidth="1"/>
    <col min="9" max="16384" width="12.42578125" style="684"/>
  </cols>
  <sheetData>
    <row r="1" spans="1:7">
      <c r="A1" s="2478" t="s">
        <v>1561</v>
      </c>
      <c r="B1" s="2478"/>
      <c r="C1" s="2478"/>
      <c r="D1" s="2478"/>
      <c r="E1" s="2478"/>
      <c r="F1" s="2478"/>
      <c r="G1" s="2478"/>
    </row>
    <row r="2" spans="1:7">
      <c r="A2" s="2478" t="s">
        <v>1562</v>
      </c>
      <c r="B2" s="2478"/>
      <c r="C2" s="2478"/>
      <c r="D2" s="2478"/>
      <c r="E2" s="2478"/>
      <c r="F2" s="2478"/>
      <c r="G2" s="2478"/>
    </row>
    <row r="3" spans="1:7">
      <c r="A3" s="530"/>
      <c r="B3" s="531"/>
      <c r="C3" s="529"/>
      <c r="D3" s="532"/>
      <c r="E3" s="532"/>
      <c r="F3" s="529"/>
      <c r="G3" s="529"/>
    </row>
    <row r="4" spans="1:7">
      <c r="A4" s="2427" t="s">
        <v>1280</v>
      </c>
      <c r="B4" s="2427"/>
      <c r="C4" s="2427"/>
      <c r="D4" s="2427"/>
      <c r="E4" s="2427"/>
      <c r="F4" s="2427"/>
      <c r="G4" s="2427"/>
    </row>
    <row r="5" spans="1:7" ht="13.5">
      <c r="A5" s="1401"/>
      <c r="B5" s="2428"/>
      <c r="C5" s="2428"/>
      <c r="D5" s="2428"/>
      <c r="E5" s="2428"/>
      <c r="F5" s="2428"/>
      <c r="G5" s="2428"/>
    </row>
    <row r="6" spans="1:7">
      <c r="A6" s="1401"/>
      <c r="B6" s="927"/>
      <c r="C6" s="927"/>
      <c r="D6" s="1844"/>
      <c r="E6" s="1845" t="s">
        <v>1217</v>
      </c>
      <c r="F6" s="1845" t="s">
        <v>1218</v>
      </c>
      <c r="G6" s="1845" t="s">
        <v>1043</v>
      </c>
    </row>
    <row r="7" spans="1:7">
      <c r="A7" s="1401"/>
      <c r="B7" s="1847" t="s">
        <v>1219</v>
      </c>
      <c r="C7" s="927" t="s">
        <v>1220</v>
      </c>
      <c r="D7" s="1848" t="s">
        <v>518</v>
      </c>
      <c r="E7" s="935">
        <v>81344</v>
      </c>
      <c r="F7" s="1840">
        <v>0</v>
      </c>
      <c r="G7" s="935">
        <f>SUM(E7:F7)</f>
        <v>81344</v>
      </c>
    </row>
    <row r="8" spans="1:7" ht="13.5">
      <c r="A8" s="1401"/>
      <c r="B8" s="684"/>
      <c r="D8" s="2003" t="s">
        <v>1339</v>
      </c>
      <c r="E8" s="1986">
        <v>83710</v>
      </c>
      <c r="F8" s="2133">
        <v>0</v>
      </c>
      <c r="G8" s="1986">
        <f>SUM(E8:F8)</f>
        <v>83710</v>
      </c>
    </row>
    <row r="9" spans="1:7">
      <c r="A9" s="1401"/>
      <c r="B9" s="1847" t="s">
        <v>1221</v>
      </c>
      <c r="C9" s="1850" t="s">
        <v>1222</v>
      </c>
      <c r="D9" s="1848"/>
      <c r="E9" s="936"/>
      <c r="F9" s="2113"/>
      <c r="G9" s="936"/>
    </row>
    <row r="10" spans="1:7">
      <c r="A10" s="1401"/>
      <c r="B10" s="1847"/>
      <c r="C10" s="1850" t="s">
        <v>985</v>
      </c>
      <c r="D10" s="1848" t="s">
        <v>518</v>
      </c>
      <c r="E10" s="936">
        <f>G28</f>
        <v>3300</v>
      </c>
      <c r="F10" s="2113">
        <v>0</v>
      </c>
      <c r="G10" s="936">
        <f>SUM(E10:F10)</f>
        <v>3300</v>
      </c>
    </row>
    <row r="11" spans="1:7" ht="13.5">
      <c r="A11" s="1401"/>
      <c r="B11" s="1847"/>
      <c r="C11" s="1850"/>
      <c r="D11" s="2003" t="s">
        <v>1339</v>
      </c>
      <c r="E11" s="2134">
        <v>0</v>
      </c>
      <c r="F11" s="2133">
        <v>0</v>
      </c>
      <c r="G11" s="2134">
        <f>SUM(E11:F11)</f>
        <v>0</v>
      </c>
    </row>
    <row r="12" spans="1:7">
      <c r="A12" s="1401"/>
      <c r="B12" s="1854" t="s">
        <v>517</v>
      </c>
      <c r="C12" s="927" t="s">
        <v>619</v>
      </c>
      <c r="D12" s="1855" t="s">
        <v>518</v>
      </c>
      <c r="E12" s="1856">
        <f t="shared" ref="E12:G13" si="0">E10+E7</f>
        <v>84644</v>
      </c>
      <c r="F12" s="1771">
        <f t="shared" si="0"/>
        <v>0</v>
      </c>
      <c r="G12" s="1856">
        <f t="shared" si="0"/>
        <v>84644</v>
      </c>
    </row>
    <row r="13" spans="1:7">
      <c r="A13" s="1401"/>
      <c r="B13" s="1854"/>
      <c r="C13" s="927"/>
      <c r="D13" s="2006" t="s">
        <v>1339</v>
      </c>
      <c r="E13" s="2007">
        <f t="shared" si="0"/>
        <v>83710</v>
      </c>
      <c r="F13" s="2135">
        <f t="shared" si="0"/>
        <v>0</v>
      </c>
      <c r="G13" s="2007">
        <f t="shared" si="0"/>
        <v>83710</v>
      </c>
    </row>
    <row r="14" spans="1:7">
      <c r="A14" s="1401"/>
      <c r="B14" s="1847"/>
      <c r="C14" s="927"/>
      <c r="D14" s="934"/>
      <c r="E14" s="934"/>
      <c r="F14" s="1848"/>
      <c r="G14" s="934"/>
    </row>
    <row r="15" spans="1:7" s="697" customFormat="1">
      <c r="A15" s="1401"/>
      <c r="B15" s="1847" t="s">
        <v>620</v>
      </c>
      <c r="C15" s="927" t="s">
        <v>621</v>
      </c>
      <c r="D15" s="927"/>
      <c r="E15" s="927"/>
      <c r="F15" s="1859"/>
      <c r="G15" s="927"/>
    </row>
    <row r="16" spans="1:7" s="697" customFormat="1" ht="13.5" thickBot="1">
      <c r="A16" s="1861"/>
      <c r="B16" s="2425" t="s">
        <v>622</v>
      </c>
      <c r="C16" s="2425"/>
      <c r="D16" s="2425"/>
      <c r="E16" s="2425"/>
      <c r="F16" s="2425"/>
      <c r="G16" s="2425"/>
    </row>
    <row r="17" spans="1:7" s="697" customFormat="1" ht="14.25" thickTop="1" thickBot="1">
      <c r="A17" s="1861"/>
      <c r="B17" s="2433" t="s">
        <v>623</v>
      </c>
      <c r="C17" s="2433"/>
      <c r="D17" s="2433"/>
      <c r="E17" s="1782" t="s">
        <v>519</v>
      </c>
      <c r="F17" s="1782" t="s">
        <v>624</v>
      </c>
      <c r="G17" s="1865" t="s">
        <v>1043</v>
      </c>
    </row>
    <row r="18" spans="1:7" s="697" customFormat="1" ht="13.5" thickTop="1">
      <c r="A18" s="717"/>
      <c r="B18" s="694"/>
      <c r="C18" s="695"/>
      <c r="D18" s="696"/>
      <c r="E18" s="696"/>
      <c r="F18" s="696"/>
      <c r="G18" s="696"/>
    </row>
    <row r="19" spans="1:7">
      <c r="A19" s="689"/>
      <c r="B19" s="680"/>
      <c r="C19" s="979" t="s">
        <v>522</v>
      </c>
      <c r="D19" s="696"/>
      <c r="E19" s="696"/>
      <c r="F19" s="696"/>
      <c r="G19" s="696"/>
    </row>
    <row r="20" spans="1:7">
      <c r="A20" s="908" t="s">
        <v>523</v>
      </c>
      <c r="B20" s="702">
        <v>2014</v>
      </c>
      <c r="C20" s="703" t="s">
        <v>129</v>
      </c>
      <c r="D20" s="682"/>
      <c r="F20" s="701"/>
      <c r="G20" s="701"/>
    </row>
    <row r="21" spans="1:7">
      <c r="B21" s="737">
        <v>0.105</v>
      </c>
      <c r="C21" s="703" t="s">
        <v>1563</v>
      </c>
      <c r="D21" s="709"/>
      <c r="E21" s="704"/>
      <c r="F21" s="704"/>
      <c r="G21" s="704"/>
    </row>
    <row r="22" spans="1:7">
      <c r="B22" s="699">
        <v>61</v>
      </c>
      <c r="C22" s="698" t="s">
        <v>1564</v>
      </c>
      <c r="D22" s="709"/>
      <c r="E22" s="704"/>
      <c r="F22" s="704"/>
      <c r="G22" s="704"/>
    </row>
    <row r="23" spans="1:7">
      <c r="B23" s="705" t="s">
        <v>1829</v>
      </c>
      <c r="C23" s="698" t="s">
        <v>528</v>
      </c>
      <c r="D23" s="30"/>
      <c r="E23" s="1721">
        <v>0</v>
      </c>
      <c r="F23" s="78">
        <v>3300</v>
      </c>
      <c r="G23" s="720">
        <f>F23</f>
        <v>3300</v>
      </c>
    </row>
    <row r="24" spans="1:7">
      <c r="A24" s="908" t="s">
        <v>517</v>
      </c>
      <c r="B24" s="699">
        <v>61</v>
      </c>
      <c r="C24" s="698" t="s">
        <v>1564</v>
      </c>
      <c r="D24" s="30"/>
      <c r="E24" s="1718">
        <f>SUM(E23:E23)</f>
        <v>0</v>
      </c>
      <c r="F24" s="32">
        <f>SUM(F23:F23)</f>
        <v>3300</v>
      </c>
      <c r="G24" s="981">
        <f>SUM(G23:G23)</f>
        <v>3300</v>
      </c>
    </row>
    <row r="25" spans="1:7">
      <c r="A25" s="689" t="s">
        <v>517</v>
      </c>
      <c r="B25" s="728">
        <v>0.105</v>
      </c>
      <c r="C25" s="754" t="s">
        <v>1563</v>
      </c>
      <c r="D25" s="30"/>
      <c r="E25" s="1718">
        <f>E24</f>
        <v>0</v>
      </c>
      <c r="F25" s="32">
        <f>F24</f>
        <v>3300</v>
      </c>
      <c r="G25" s="32">
        <f>G24</f>
        <v>3300</v>
      </c>
    </row>
    <row r="26" spans="1:7">
      <c r="A26" s="982" t="s">
        <v>517</v>
      </c>
      <c r="B26" s="759">
        <v>2014</v>
      </c>
      <c r="C26" s="723" t="s">
        <v>129</v>
      </c>
      <c r="D26" s="36"/>
      <c r="E26" s="2131">
        <f>E25</f>
        <v>0</v>
      </c>
      <c r="F26" s="981">
        <f t="shared" ref="F26:G28" si="1">F25</f>
        <v>3300</v>
      </c>
      <c r="G26" s="981">
        <f t="shared" si="1"/>
        <v>3300</v>
      </c>
    </row>
    <row r="27" spans="1:7">
      <c r="A27" s="986" t="s">
        <v>517</v>
      </c>
      <c r="B27" s="751"/>
      <c r="C27" s="752" t="s">
        <v>522</v>
      </c>
      <c r="D27" s="79"/>
      <c r="E27" s="2132">
        <f>E26</f>
        <v>0</v>
      </c>
      <c r="F27" s="720">
        <f t="shared" si="1"/>
        <v>3300</v>
      </c>
      <c r="G27" s="720">
        <f t="shared" si="1"/>
        <v>3300</v>
      </c>
    </row>
    <row r="28" spans="1:7" s="683" customFormat="1">
      <c r="A28" s="986" t="s">
        <v>517</v>
      </c>
      <c r="B28" s="751"/>
      <c r="C28" s="752" t="s">
        <v>518</v>
      </c>
      <c r="D28" s="37"/>
      <c r="E28" s="2131">
        <f>E27</f>
        <v>0</v>
      </c>
      <c r="F28" s="981">
        <f t="shared" si="1"/>
        <v>3300</v>
      </c>
      <c r="G28" s="981">
        <f t="shared" si="1"/>
        <v>3300</v>
      </c>
    </row>
    <row r="29" spans="1:7" ht="29.25" customHeight="1">
      <c r="A29" s="689"/>
      <c r="B29" s="2477" t="s">
        <v>1445</v>
      </c>
      <c r="C29" s="2477"/>
      <c r="D29" s="2477"/>
      <c r="E29" s="2477"/>
      <c r="F29" s="2477"/>
      <c r="G29" s="2477"/>
    </row>
    <row r="30" spans="1:7">
      <c r="D30" s="701"/>
      <c r="F30" s="701"/>
      <c r="G30" s="701"/>
    </row>
    <row r="31" spans="1:7">
      <c r="D31" s="701"/>
      <c r="F31" s="701"/>
      <c r="G31" s="701"/>
    </row>
    <row r="32" spans="1:7">
      <c r="D32" s="701"/>
      <c r="F32" s="701"/>
      <c r="G32" s="701"/>
    </row>
    <row r="33" spans="2:7">
      <c r="D33" s="701"/>
      <c r="F33" s="701"/>
      <c r="G33" s="701"/>
    </row>
    <row r="34" spans="2:7">
      <c r="D34" s="701"/>
      <c r="F34" s="701"/>
      <c r="G34" s="701"/>
    </row>
    <row r="35" spans="2:7">
      <c r="D35" s="701"/>
      <c r="F35" s="701"/>
      <c r="G35" s="701"/>
    </row>
    <row r="36" spans="2:7">
      <c r="D36" s="701"/>
      <c r="F36" s="701"/>
      <c r="G36" s="701"/>
    </row>
    <row r="37" spans="2:7">
      <c r="D37" s="701"/>
      <c r="F37" s="701"/>
      <c r="G37" s="701"/>
    </row>
    <row r="38" spans="2:7">
      <c r="D38" s="701"/>
      <c r="F38" s="701"/>
      <c r="G38" s="701"/>
    </row>
    <row r="39" spans="2:7">
      <c r="D39" s="701"/>
      <c r="F39" s="701"/>
      <c r="G39" s="701"/>
    </row>
    <row r="40" spans="2:7">
      <c r="D40" s="701"/>
      <c r="F40" s="701"/>
      <c r="G40" s="701"/>
    </row>
    <row r="41" spans="2:7">
      <c r="D41" s="701"/>
      <c r="F41" s="701"/>
      <c r="G41" s="701"/>
    </row>
    <row r="42" spans="2:7" ht="13.5" thickBot="1">
      <c r="D42" s="701"/>
      <c r="F42" s="701"/>
      <c r="G42" s="701"/>
    </row>
    <row r="43" spans="2:7" ht="13.5" thickTop="1">
      <c r="B43" s="1826"/>
      <c r="C43" s="1826"/>
      <c r="D43" s="1864"/>
      <c r="E43" s="1826"/>
      <c r="F43" s="1864"/>
      <c r="G43" s="1951"/>
    </row>
    <row r="44" spans="2:7">
      <c r="D44" s="701"/>
      <c r="F44" s="701"/>
      <c r="G44" s="701"/>
    </row>
    <row r="45" spans="2:7">
      <c r="B45" s="684"/>
      <c r="E45" s="684"/>
    </row>
    <row r="46" spans="2:7">
      <c r="D46" s="701"/>
      <c r="F46" s="701"/>
      <c r="G46" s="701"/>
    </row>
    <row r="47" spans="2:7">
      <c r="D47" s="701"/>
      <c r="F47" s="701"/>
      <c r="G47" s="701"/>
    </row>
    <row r="48" spans="2:7">
      <c r="D48" s="701"/>
      <c r="F48" s="701"/>
      <c r="G48" s="701"/>
    </row>
    <row r="49" spans="4:7">
      <c r="D49" s="701"/>
      <c r="F49" s="701"/>
      <c r="G49" s="701"/>
    </row>
    <row r="50" spans="4:7">
      <c r="D50" s="701"/>
      <c r="F50" s="701"/>
      <c r="G50" s="701"/>
    </row>
    <row r="51" spans="4:7">
      <c r="D51" s="701"/>
      <c r="F51" s="701"/>
      <c r="G51" s="701"/>
    </row>
    <row r="52" spans="4:7">
      <c r="D52" s="701"/>
      <c r="F52" s="701"/>
      <c r="G52" s="701"/>
    </row>
    <row r="53" spans="4:7">
      <c r="D53" s="701"/>
      <c r="F53" s="701"/>
      <c r="G53" s="701"/>
    </row>
    <row r="54" spans="4:7">
      <c r="D54" s="701"/>
      <c r="F54" s="701"/>
      <c r="G54" s="701"/>
    </row>
    <row r="55" spans="4:7">
      <c r="D55" s="701"/>
      <c r="F55" s="701"/>
      <c r="G55" s="701"/>
    </row>
    <row r="56" spans="4:7">
      <c r="D56" s="701"/>
      <c r="F56" s="701"/>
      <c r="G56" s="701"/>
    </row>
    <row r="57" spans="4:7">
      <c r="D57" s="701"/>
      <c r="F57" s="701"/>
      <c r="G57" s="701"/>
    </row>
    <row r="58" spans="4:7">
      <c r="D58" s="701"/>
      <c r="F58" s="701"/>
      <c r="G58" s="701"/>
    </row>
    <row r="59" spans="4:7">
      <c r="D59" s="701"/>
      <c r="F59" s="701"/>
      <c r="G59" s="701"/>
    </row>
    <row r="60" spans="4:7">
      <c r="D60" s="701"/>
      <c r="F60" s="701"/>
      <c r="G60" s="701"/>
    </row>
    <row r="61" spans="4:7">
      <c r="D61" s="701"/>
      <c r="F61" s="701"/>
      <c r="G61" s="701"/>
    </row>
    <row r="62" spans="4:7">
      <c r="D62" s="701"/>
      <c r="F62" s="701"/>
      <c r="G62" s="701"/>
    </row>
    <row r="63" spans="4:7">
      <c r="D63" s="701"/>
      <c r="F63" s="701"/>
      <c r="G63" s="701"/>
    </row>
    <row r="64" spans="4:7">
      <c r="D64" s="701"/>
      <c r="F64" s="701"/>
      <c r="G64" s="701"/>
    </row>
    <row r="65" spans="4:7">
      <c r="D65" s="701"/>
      <c r="F65" s="701"/>
      <c r="G65" s="701"/>
    </row>
    <row r="66" spans="4:7">
      <c r="D66" s="701"/>
      <c r="F66" s="701"/>
      <c r="G66" s="701"/>
    </row>
    <row r="67" spans="4:7">
      <c r="D67" s="701"/>
      <c r="F67" s="701"/>
      <c r="G67" s="701"/>
    </row>
    <row r="68" spans="4:7">
      <c r="D68" s="701"/>
      <c r="F68" s="701"/>
      <c r="G68" s="701"/>
    </row>
    <row r="69" spans="4:7">
      <c r="D69" s="701"/>
      <c r="F69" s="701"/>
      <c r="G69" s="701"/>
    </row>
    <row r="70" spans="4:7">
      <c r="D70" s="701"/>
      <c r="F70" s="701"/>
      <c r="G70" s="701"/>
    </row>
    <row r="71" spans="4:7">
      <c r="D71" s="701"/>
      <c r="F71" s="701"/>
      <c r="G71" s="701"/>
    </row>
    <row r="72" spans="4:7">
      <c r="D72" s="701"/>
      <c r="F72" s="701"/>
      <c r="G72" s="701"/>
    </row>
    <row r="73" spans="4:7">
      <c r="D73" s="701"/>
      <c r="F73" s="701"/>
      <c r="G73" s="701"/>
    </row>
    <row r="74" spans="4:7">
      <c r="D74" s="701"/>
      <c r="F74" s="701"/>
      <c r="G74" s="701"/>
    </row>
    <row r="75" spans="4:7">
      <c r="D75" s="701"/>
      <c r="F75" s="701"/>
      <c r="G75" s="701"/>
    </row>
    <row r="76" spans="4:7">
      <c r="D76" s="701"/>
      <c r="F76" s="701"/>
      <c r="G76" s="701"/>
    </row>
    <row r="77" spans="4:7">
      <c r="D77" s="701"/>
      <c r="F77" s="701"/>
      <c r="G77" s="701"/>
    </row>
    <row r="78" spans="4:7">
      <c r="D78" s="701"/>
      <c r="F78" s="701"/>
      <c r="G78" s="701"/>
    </row>
    <row r="79" spans="4:7">
      <c r="D79" s="701"/>
      <c r="F79" s="701"/>
      <c r="G79" s="701"/>
    </row>
    <row r="80" spans="4:7">
      <c r="D80" s="701"/>
      <c r="F80" s="701"/>
      <c r="G80" s="701"/>
    </row>
    <row r="81" spans="4:7">
      <c r="D81" s="701"/>
      <c r="F81" s="701"/>
      <c r="G81" s="701"/>
    </row>
    <row r="82" spans="4:7">
      <c r="D82" s="701"/>
      <c r="F82" s="701"/>
      <c r="G82" s="701"/>
    </row>
    <row r="83" spans="4:7">
      <c r="D83" s="701"/>
      <c r="F83" s="701"/>
      <c r="G83" s="701"/>
    </row>
    <row r="84" spans="4:7">
      <c r="D84" s="701"/>
      <c r="F84" s="701"/>
      <c r="G84" s="701"/>
    </row>
    <row r="85" spans="4:7">
      <c r="D85" s="701"/>
      <c r="F85" s="701"/>
      <c r="G85" s="701"/>
    </row>
    <row r="86" spans="4:7">
      <c r="D86" s="701"/>
      <c r="F86" s="701"/>
      <c r="G86" s="701"/>
    </row>
    <row r="87" spans="4:7">
      <c r="D87" s="701"/>
      <c r="F87" s="701"/>
      <c r="G87" s="701"/>
    </row>
    <row r="88" spans="4:7">
      <c r="D88" s="701"/>
      <c r="F88" s="701"/>
      <c r="G88" s="701"/>
    </row>
    <row r="89" spans="4:7">
      <c r="D89" s="701"/>
      <c r="F89" s="701"/>
      <c r="G89" s="701"/>
    </row>
    <row r="90" spans="4:7">
      <c r="D90" s="701"/>
      <c r="F90" s="701"/>
      <c r="G90" s="701"/>
    </row>
    <row r="91" spans="4:7">
      <c r="D91" s="701"/>
      <c r="F91" s="701"/>
      <c r="G91" s="701"/>
    </row>
    <row r="92" spans="4:7">
      <c r="D92" s="701"/>
      <c r="F92" s="701"/>
      <c r="G92" s="701"/>
    </row>
    <row r="93" spans="4:7">
      <c r="D93" s="701"/>
      <c r="F93" s="701"/>
      <c r="G93" s="701"/>
    </row>
    <row r="94" spans="4:7">
      <c r="D94" s="701"/>
      <c r="F94" s="701"/>
      <c r="G94" s="701"/>
    </row>
    <row r="95" spans="4:7">
      <c r="D95" s="701"/>
      <c r="F95" s="701"/>
      <c r="G95" s="701"/>
    </row>
    <row r="96" spans="4:7">
      <c r="D96" s="701"/>
      <c r="F96" s="701"/>
      <c r="G96" s="701"/>
    </row>
    <row r="97" spans="4:7">
      <c r="D97" s="701"/>
      <c r="F97" s="701"/>
      <c r="G97" s="701"/>
    </row>
    <row r="98" spans="4:7">
      <c r="D98" s="701"/>
      <c r="F98" s="701"/>
      <c r="G98" s="701"/>
    </row>
    <row r="99" spans="4:7">
      <c r="D99" s="701"/>
      <c r="F99" s="701"/>
      <c r="G99" s="701"/>
    </row>
    <row r="100" spans="4:7">
      <c r="D100" s="701"/>
      <c r="F100" s="701"/>
      <c r="G100" s="701"/>
    </row>
    <row r="101" spans="4:7">
      <c r="D101" s="701"/>
      <c r="F101" s="701"/>
      <c r="G101" s="701"/>
    </row>
    <row r="102" spans="4:7">
      <c r="D102" s="701"/>
      <c r="F102" s="701"/>
      <c r="G102" s="701"/>
    </row>
    <row r="103" spans="4:7">
      <c r="D103" s="701"/>
      <c r="F103" s="701"/>
      <c r="G103" s="701"/>
    </row>
    <row r="104" spans="4:7">
      <c r="D104" s="701"/>
      <c r="F104" s="701"/>
      <c r="G104" s="701"/>
    </row>
    <row r="105" spans="4:7">
      <c r="D105" s="701"/>
      <c r="F105" s="701"/>
      <c r="G105" s="701"/>
    </row>
    <row r="106" spans="4:7">
      <c r="D106" s="701"/>
      <c r="F106" s="701"/>
      <c r="G106" s="701"/>
    </row>
    <row r="107" spans="4:7">
      <c r="D107" s="701"/>
      <c r="F107" s="701"/>
      <c r="G107" s="701"/>
    </row>
    <row r="108" spans="4:7">
      <c r="D108" s="701"/>
      <c r="F108" s="701"/>
      <c r="G108" s="701"/>
    </row>
    <row r="109" spans="4:7">
      <c r="D109" s="701"/>
      <c r="F109" s="701"/>
      <c r="G109" s="701"/>
    </row>
    <row r="110" spans="4:7">
      <c r="D110" s="701"/>
      <c r="F110" s="701"/>
      <c r="G110" s="701"/>
    </row>
    <row r="111" spans="4:7">
      <c r="D111" s="701"/>
      <c r="F111" s="701"/>
      <c r="G111" s="701"/>
    </row>
    <row r="112" spans="4:7">
      <c r="D112" s="701"/>
      <c r="F112" s="701"/>
      <c r="G112" s="701"/>
    </row>
    <row r="113" spans="4:7">
      <c r="D113" s="701"/>
      <c r="F113" s="701"/>
      <c r="G113" s="701"/>
    </row>
    <row r="114" spans="4:7">
      <c r="D114" s="701"/>
      <c r="F114" s="701"/>
      <c r="G114" s="701"/>
    </row>
    <row r="115" spans="4:7">
      <c r="D115" s="701"/>
      <c r="F115" s="701"/>
      <c r="G115" s="701"/>
    </row>
    <row r="116" spans="4:7">
      <c r="D116" s="701"/>
      <c r="F116" s="701"/>
      <c r="G116" s="701"/>
    </row>
    <row r="117" spans="4:7">
      <c r="D117" s="701"/>
      <c r="F117" s="701"/>
      <c r="G117" s="701"/>
    </row>
    <row r="118" spans="4:7">
      <c r="D118" s="701"/>
      <c r="F118" s="701"/>
      <c r="G118" s="701"/>
    </row>
    <row r="119" spans="4:7">
      <c r="D119" s="701"/>
      <c r="F119" s="701"/>
      <c r="G119" s="701"/>
    </row>
    <row r="120" spans="4:7">
      <c r="D120" s="701"/>
      <c r="F120" s="701"/>
      <c r="G120" s="701"/>
    </row>
    <row r="121" spans="4:7">
      <c r="D121" s="701"/>
      <c r="F121" s="701"/>
      <c r="G121" s="701"/>
    </row>
    <row r="122" spans="4:7">
      <c r="D122" s="701"/>
      <c r="F122" s="701"/>
      <c r="G122" s="701"/>
    </row>
    <row r="123" spans="4:7">
      <c r="D123" s="701"/>
      <c r="F123" s="701"/>
      <c r="G123" s="701"/>
    </row>
    <row r="124" spans="4:7">
      <c r="D124" s="701"/>
      <c r="F124" s="701"/>
      <c r="G124" s="701"/>
    </row>
    <row r="125" spans="4:7">
      <c r="D125" s="701"/>
      <c r="F125" s="701"/>
      <c r="G125" s="701"/>
    </row>
    <row r="126" spans="4:7">
      <c r="D126" s="701"/>
      <c r="F126" s="701"/>
      <c r="G126" s="701"/>
    </row>
    <row r="127" spans="4:7">
      <c r="D127" s="701"/>
      <c r="F127" s="701"/>
      <c r="G127" s="701"/>
    </row>
    <row r="128" spans="4:7">
      <c r="D128" s="701"/>
      <c r="F128" s="701"/>
      <c r="G128" s="701"/>
    </row>
    <row r="129" spans="4:7">
      <c r="D129" s="701"/>
      <c r="F129" s="701"/>
      <c r="G129" s="701"/>
    </row>
    <row r="130" spans="4:7">
      <c r="D130" s="701"/>
      <c r="F130" s="701"/>
      <c r="G130" s="701"/>
    </row>
    <row r="131" spans="4:7">
      <c r="D131" s="701"/>
      <c r="F131" s="701"/>
      <c r="G131" s="701"/>
    </row>
    <row r="132" spans="4:7">
      <c r="D132" s="701"/>
      <c r="F132" s="701"/>
      <c r="G132" s="701"/>
    </row>
    <row r="133" spans="4:7">
      <c r="D133" s="701"/>
      <c r="F133" s="701"/>
      <c r="G133" s="701"/>
    </row>
    <row r="134" spans="4:7">
      <c r="D134" s="701"/>
      <c r="F134" s="701"/>
      <c r="G134" s="701"/>
    </row>
    <row r="135" spans="4:7">
      <c r="D135" s="701"/>
      <c r="F135" s="701"/>
      <c r="G135" s="701"/>
    </row>
    <row r="136" spans="4:7">
      <c r="D136" s="701"/>
      <c r="F136" s="701"/>
      <c r="G136" s="701"/>
    </row>
    <row r="137" spans="4:7">
      <c r="D137" s="701"/>
      <c r="F137" s="701"/>
      <c r="G137" s="701"/>
    </row>
    <row r="138" spans="4:7">
      <c r="D138" s="701"/>
      <c r="F138" s="701"/>
      <c r="G138" s="701"/>
    </row>
    <row r="139" spans="4:7">
      <c r="D139" s="701"/>
      <c r="F139" s="701"/>
      <c r="G139" s="701"/>
    </row>
    <row r="140" spans="4:7">
      <c r="D140" s="701"/>
      <c r="F140" s="701"/>
      <c r="G140" s="701"/>
    </row>
    <row r="141" spans="4:7">
      <c r="D141" s="701"/>
      <c r="F141" s="701"/>
      <c r="G141" s="701"/>
    </row>
    <row r="142" spans="4:7">
      <c r="D142" s="701"/>
      <c r="F142" s="701"/>
      <c r="G142" s="701"/>
    </row>
    <row r="143" spans="4:7">
      <c r="D143" s="701"/>
      <c r="F143" s="701"/>
      <c r="G143" s="701"/>
    </row>
    <row r="144" spans="4:7">
      <c r="D144" s="701"/>
      <c r="F144" s="701"/>
      <c r="G144" s="701"/>
    </row>
    <row r="145" spans="4:7">
      <c r="D145" s="701"/>
      <c r="F145" s="701"/>
      <c r="G145" s="701"/>
    </row>
    <row r="146" spans="4:7">
      <c r="D146" s="701"/>
      <c r="F146" s="701"/>
      <c r="G146" s="701"/>
    </row>
    <row r="147" spans="4:7">
      <c r="D147" s="701"/>
      <c r="F147" s="701"/>
      <c r="G147" s="701"/>
    </row>
    <row r="148" spans="4:7">
      <c r="D148" s="701"/>
      <c r="F148" s="701"/>
      <c r="G148" s="701"/>
    </row>
    <row r="149" spans="4:7">
      <c r="D149" s="701"/>
      <c r="F149" s="701"/>
      <c r="G149" s="701"/>
    </row>
    <row r="150" spans="4:7">
      <c r="D150" s="701"/>
      <c r="F150" s="701"/>
      <c r="G150" s="701"/>
    </row>
    <row r="151" spans="4:7">
      <c r="D151" s="701"/>
      <c r="F151" s="701"/>
      <c r="G151" s="701"/>
    </row>
    <row r="152" spans="4:7">
      <c r="D152" s="701"/>
      <c r="F152" s="701"/>
      <c r="G152" s="701"/>
    </row>
    <row r="153" spans="4:7">
      <c r="D153" s="701"/>
      <c r="F153" s="701"/>
      <c r="G153" s="701"/>
    </row>
    <row r="154" spans="4:7">
      <c r="D154" s="701"/>
      <c r="F154" s="701"/>
      <c r="G154" s="701"/>
    </row>
    <row r="155" spans="4:7">
      <c r="D155" s="701"/>
      <c r="F155" s="701"/>
      <c r="G155" s="701"/>
    </row>
    <row r="156" spans="4:7">
      <c r="D156" s="701"/>
      <c r="F156" s="701"/>
      <c r="G156" s="701"/>
    </row>
    <row r="157" spans="4:7">
      <c r="D157" s="701"/>
      <c r="F157" s="701"/>
      <c r="G157" s="701"/>
    </row>
    <row r="158" spans="4:7">
      <c r="D158" s="701"/>
      <c r="F158" s="701"/>
      <c r="G158" s="701"/>
    </row>
    <row r="159" spans="4:7">
      <c r="D159" s="701"/>
      <c r="F159" s="701"/>
      <c r="G159" s="701"/>
    </row>
    <row r="160" spans="4:7">
      <c r="D160" s="701"/>
      <c r="F160" s="701"/>
      <c r="G160" s="701"/>
    </row>
    <row r="161" spans="4:7">
      <c r="D161" s="701"/>
      <c r="F161" s="701"/>
      <c r="G161" s="701"/>
    </row>
    <row r="162" spans="4:7">
      <c r="D162" s="701"/>
      <c r="F162" s="701"/>
      <c r="G162" s="701"/>
    </row>
    <row r="163" spans="4:7">
      <c r="D163" s="701"/>
      <c r="F163" s="701"/>
      <c r="G163" s="701"/>
    </row>
    <row r="164" spans="4:7">
      <c r="D164" s="701"/>
      <c r="F164" s="701"/>
      <c r="G164" s="701"/>
    </row>
    <row r="165" spans="4:7">
      <c r="D165" s="701"/>
      <c r="F165" s="701"/>
      <c r="G165" s="701"/>
    </row>
    <row r="166" spans="4:7">
      <c r="D166" s="701"/>
      <c r="F166" s="701"/>
      <c r="G166" s="701"/>
    </row>
    <row r="167" spans="4:7">
      <c r="D167" s="701"/>
      <c r="F167" s="701"/>
      <c r="G167" s="701"/>
    </row>
    <row r="168" spans="4:7">
      <c r="D168" s="701"/>
      <c r="F168" s="701"/>
      <c r="G168" s="701"/>
    </row>
    <row r="169" spans="4:7">
      <c r="D169" s="701"/>
      <c r="F169" s="701"/>
      <c r="G169" s="701"/>
    </row>
    <row r="170" spans="4:7">
      <c r="D170" s="701"/>
      <c r="F170" s="701"/>
      <c r="G170" s="701"/>
    </row>
    <row r="171" spans="4:7">
      <c r="D171" s="701"/>
      <c r="F171" s="701"/>
      <c r="G171" s="701"/>
    </row>
    <row r="172" spans="4:7">
      <c r="D172" s="701"/>
      <c r="F172" s="701"/>
      <c r="G172" s="701"/>
    </row>
    <row r="173" spans="4:7">
      <c r="D173" s="701"/>
      <c r="F173" s="701"/>
      <c r="G173" s="701"/>
    </row>
    <row r="174" spans="4:7">
      <c r="D174" s="701"/>
      <c r="F174" s="701"/>
      <c r="G174" s="701"/>
    </row>
    <row r="175" spans="4:7">
      <c r="D175" s="701"/>
      <c r="F175" s="701"/>
      <c r="G175" s="701"/>
    </row>
    <row r="176" spans="4:7">
      <c r="D176" s="701"/>
      <c r="F176" s="701"/>
      <c r="G176" s="701"/>
    </row>
    <row r="177" spans="4:7">
      <c r="D177" s="701"/>
      <c r="F177" s="701"/>
      <c r="G177" s="701"/>
    </row>
    <row r="178" spans="4:7">
      <c r="D178" s="701"/>
      <c r="F178" s="701"/>
      <c r="G178" s="701"/>
    </row>
    <row r="179" spans="4:7">
      <c r="D179" s="701"/>
      <c r="F179" s="701"/>
      <c r="G179" s="701"/>
    </row>
    <row r="180" spans="4:7">
      <c r="D180" s="701"/>
      <c r="F180" s="701"/>
      <c r="G180" s="701"/>
    </row>
    <row r="181" spans="4:7">
      <c r="D181" s="701"/>
      <c r="F181" s="701"/>
      <c r="G181" s="701"/>
    </row>
    <row r="182" spans="4:7">
      <c r="D182" s="701"/>
      <c r="F182" s="701"/>
      <c r="G182" s="701"/>
    </row>
    <row r="183" spans="4:7">
      <c r="D183" s="701"/>
      <c r="F183" s="701"/>
      <c r="G183" s="701"/>
    </row>
    <row r="184" spans="4:7">
      <c r="D184" s="701"/>
      <c r="F184" s="701"/>
      <c r="G184" s="701"/>
    </row>
    <row r="185" spans="4:7">
      <c r="D185" s="701"/>
      <c r="F185" s="701"/>
      <c r="G185" s="701"/>
    </row>
    <row r="186" spans="4:7">
      <c r="D186" s="701"/>
      <c r="F186" s="701"/>
      <c r="G186" s="701"/>
    </row>
    <row r="187" spans="4:7">
      <c r="D187" s="701"/>
      <c r="F187" s="701"/>
      <c r="G187" s="701"/>
    </row>
    <row r="188" spans="4:7">
      <c r="D188" s="701"/>
      <c r="F188" s="701"/>
      <c r="G188" s="701"/>
    </row>
    <row r="189" spans="4:7">
      <c r="D189" s="701"/>
      <c r="F189" s="701"/>
      <c r="G189" s="701"/>
    </row>
    <row r="190" spans="4:7">
      <c r="D190" s="701"/>
      <c r="F190" s="701"/>
      <c r="G190" s="701"/>
    </row>
    <row r="191" spans="4:7">
      <c r="D191" s="701"/>
      <c r="F191" s="701"/>
      <c r="G191" s="701"/>
    </row>
    <row r="192" spans="4:7">
      <c r="D192" s="701"/>
      <c r="F192" s="701"/>
      <c r="G192" s="701"/>
    </row>
    <row r="193" spans="4:7">
      <c r="D193" s="701"/>
      <c r="F193" s="701"/>
      <c r="G193" s="701"/>
    </row>
    <row r="194" spans="4:7">
      <c r="D194" s="701"/>
      <c r="F194" s="701"/>
      <c r="G194" s="701"/>
    </row>
    <row r="195" spans="4:7">
      <c r="D195" s="701"/>
      <c r="F195" s="701"/>
      <c r="G195" s="701"/>
    </row>
    <row r="196" spans="4:7">
      <c r="D196" s="701"/>
      <c r="F196" s="701"/>
      <c r="G196" s="701"/>
    </row>
    <row r="197" spans="4:7">
      <c r="D197" s="701"/>
      <c r="F197" s="701"/>
      <c r="G197" s="701"/>
    </row>
    <row r="198" spans="4:7">
      <c r="D198" s="701"/>
      <c r="F198" s="701"/>
      <c r="G198" s="701"/>
    </row>
    <row r="199" spans="4:7">
      <c r="D199" s="701"/>
      <c r="F199" s="701"/>
      <c r="G199" s="701"/>
    </row>
    <row r="200" spans="4:7">
      <c r="D200" s="701"/>
      <c r="F200" s="701"/>
      <c r="G200" s="701"/>
    </row>
    <row r="201" spans="4:7">
      <c r="D201" s="701"/>
      <c r="F201" s="701"/>
      <c r="G201" s="701"/>
    </row>
    <row r="202" spans="4:7">
      <c r="D202" s="701"/>
      <c r="F202" s="701"/>
      <c r="G202" s="701"/>
    </row>
    <row r="203" spans="4:7">
      <c r="D203" s="701"/>
      <c r="F203" s="701"/>
      <c r="G203" s="701"/>
    </row>
    <row r="204" spans="4:7">
      <c r="D204" s="701"/>
      <c r="F204" s="701"/>
      <c r="G204" s="701"/>
    </row>
    <row r="205" spans="4:7">
      <c r="D205" s="701"/>
      <c r="F205" s="701"/>
      <c r="G205" s="701"/>
    </row>
    <row r="206" spans="4:7">
      <c r="D206" s="701"/>
      <c r="F206" s="701"/>
      <c r="G206" s="701"/>
    </row>
    <row r="207" spans="4:7">
      <c r="D207" s="701"/>
      <c r="F207" s="701"/>
      <c r="G207" s="701"/>
    </row>
    <row r="208" spans="4:7">
      <c r="D208" s="701"/>
      <c r="F208" s="701"/>
      <c r="G208" s="701"/>
    </row>
    <row r="209" spans="4:7">
      <c r="D209" s="701"/>
      <c r="F209" s="701"/>
      <c r="G209" s="701"/>
    </row>
    <row r="210" spans="4:7">
      <c r="D210" s="701"/>
      <c r="F210" s="701"/>
      <c r="G210" s="701"/>
    </row>
    <row r="211" spans="4:7">
      <c r="D211" s="701"/>
      <c r="F211" s="701"/>
      <c r="G211" s="701"/>
    </row>
    <row r="212" spans="4:7">
      <c r="D212" s="701"/>
      <c r="F212" s="701"/>
      <c r="G212" s="701"/>
    </row>
    <row r="213" spans="4:7">
      <c r="D213" s="701"/>
      <c r="F213" s="701"/>
      <c r="G213" s="701"/>
    </row>
    <row r="214" spans="4:7">
      <c r="D214" s="701"/>
      <c r="F214" s="701"/>
      <c r="G214" s="701"/>
    </row>
    <row r="215" spans="4:7">
      <c r="D215" s="701"/>
      <c r="F215" s="701"/>
      <c r="G215" s="701"/>
    </row>
    <row r="216" spans="4:7">
      <c r="D216" s="701"/>
      <c r="F216" s="701"/>
      <c r="G216" s="701"/>
    </row>
    <row r="217" spans="4:7">
      <c r="D217" s="701"/>
      <c r="F217" s="701"/>
      <c r="G217" s="701"/>
    </row>
    <row r="218" spans="4:7">
      <c r="D218" s="701"/>
      <c r="F218" s="701"/>
      <c r="G218" s="701"/>
    </row>
    <row r="219" spans="4:7">
      <c r="D219" s="701"/>
      <c r="F219" s="701"/>
      <c r="G219" s="701"/>
    </row>
    <row r="220" spans="4:7">
      <c r="D220" s="701"/>
      <c r="F220" s="701"/>
      <c r="G220" s="701"/>
    </row>
    <row r="221" spans="4:7">
      <c r="D221" s="701"/>
      <c r="F221" s="701"/>
      <c r="G221" s="701"/>
    </row>
    <row r="222" spans="4:7">
      <c r="D222" s="701"/>
      <c r="F222" s="701"/>
      <c r="G222" s="701"/>
    </row>
    <row r="223" spans="4:7">
      <c r="D223" s="701"/>
      <c r="F223" s="701"/>
      <c r="G223" s="701"/>
    </row>
    <row r="224" spans="4:7">
      <c r="D224" s="701"/>
      <c r="F224" s="701"/>
      <c r="G224" s="701"/>
    </row>
    <row r="225" spans="4:7">
      <c r="D225" s="701"/>
      <c r="F225" s="701"/>
      <c r="G225" s="701"/>
    </row>
    <row r="226" spans="4:7">
      <c r="D226" s="701"/>
      <c r="F226" s="701"/>
      <c r="G226" s="701"/>
    </row>
    <row r="227" spans="4:7">
      <c r="D227" s="701"/>
      <c r="F227" s="701"/>
      <c r="G227" s="701"/>
    </row>
    <row r="228" spans="4:7">
      <c r="D228" s="701"/>
      <c r="F228" s="701"/>
      <c r="G228" s="701"/>
    </row>
    <row r="229" spans="4:7">
      <c r="D229" s="701"/>
      <c r="F229" s="701"/>
      <c r="G229" s="701"/>
    </row>
    <row r="230" spans="4:7">
      <c r="D230" s="701"/>
      <c r="F230" s="701"/>
      <c r="G230" s="701"/>
    </row>
    <row r="231" spans="4:7">
      <c r="D231" s="701"/>
      <c r="F231" s="701"/>
      <c r="G231" s="701"/>
    </row>
    <row r="232" spans="4:7">
      <c r="D232" s="701"/>
      <c r="F232" s="701"/>
      <c r="G232" s="701"/>
    </row>
    <row r="233" spans="4:7">
      <c r="D233" s="701"/>
      <c r="F233" s="701"/>
      <c r="G233" s="701"/>
    </row>
    <row r="234" spans="4:7">
      <c r="D234" s="701"/>
      <c r="F234" s="701"/>
      <c r="G234" s="701"/>
    </row>
    <row r="235" spans="4:7">
      <c r="D235" s="701"/>
      <c r="F235" s="701"/>
      <c r="G235" s="701"/>
    </row>
    <row r="236" spans="4:7">
      <c r="D236" s="701"/>
      <c r="F236" s="701"/>
      <c r="G236" s="701"/>
    </row>
    <row r="237" spans="4:7">
      <c r="D237" s="701"/>
      <c r="F237" s="701"/>
      <c r="G237" s="701"/>
    </row>
    <row r="238" spans="4:7">
      <c r="D238" s="701"/>
      <c r="F238" s="701"/>
      <c r="G238" s="701"/>
    </row>
    <row r="239" spans="4:7">
      <c r="D239" s="701"/>
      <c r="F239" s="701"/>
      <c r="G239" s="701"/>
    </row>
    <row r="240" spans="4:7">
      <c r="D240" s="701"/>
      <c r="F240" s="701"/>
      <c r="G240" s="701"/>
    </row>
    <row r="241" spans="4:7">
      <c r="D241" s="701"/>
      <c r="F241" s="701"/>
      <c r="G241" s="701"/>
    </row>
    <row r="242" spans="4:7">
      <c r="D242" s="701"/>
      <c r="F242" s="701"/>
      <c r="G242" s="701"/>
    </row>
    <row r="243" spans="4:7">
      <c r="D243" s="701"/>
      <c r="F243" s="701"/>
      <c r="G243" s="701"/>
    </row>
    <row r="244" spans="4:7">
      <c r="D244" s="701"/>
      <c r="F244" s="701"/>
      <c r="G244" s="701"/>
    </row>
    <row r="245" spans="4:7">
      <c r="D245" s="701"/>
      <c r="F245" s="701"/>
      <c r="G245" s="701"/>
    </row>
    <row r="246" spans="4:7">
      <c r="D246" s="701"/>
      <c r="F246" s="701"/>
      <c r="G246" s="701"/>
    </row>
    <row r="247" spans="4:7">
      <c r="D247" s="701"/>
      <c r="F247" s="701"/>
      <c r="G247" s="701"/>
    </row>
    <row r="248" spans="4:7">
      <c r="D248" s="701"/>
      <c r="F248" s="701"/>
      <c r="G248" s="701"/>
    </row>
    <row r="249" spans="4:7">
      <c r="D249" s="701"/>
      <c r="F249" s="701"/>
      <c r="G249" s="701"/>
    </row>
    <row r="250" spans="4:7">
      <c r="D250" s="701"/>
      <c r="F250" s="701"/>
      <c r="G250" s="701"/>
    </row>
    <row r="251" spans="4:7">
      <c r="D251" s="701"/>
      <c r="F251" s="701"/>
      <c r="G251" s="701"/>
    </row>
    <row r="252" spans="4:7">
      <c r="D252" s="701"/>
      <c r="F252" s="701"/>
      <c r="G252" s="701"/>
    </row>
    <row r="253" spans="4:7">
      <c r="D253" s="701"/>
      <c r="F253" s="701"/>
      <c r="G253" s="701"/>
    </row>
    <row r="254" spans="4:7">
      <c r="D254" s="701"/>
      <c r="F254" s="701"/>
      <c r="G254" s="701"/>
    </row>
    <row r="255" spans="4:7">
      <c r="D255" s="701"/>
      <c r="F255" s="701"/>
      <c r="G255" s="701"/>
    </row>
    <row r="256" spans="4:7">
      <c r="D256" s="701"/>
      <c r="F256" s="701"/>
      <c r="G256" s="701"/>
    </row>
    <row r="257" spans="4:7">
      <c r="D257" s="701"/>
      <c r="F257" s="701"/>
      <c r="G257" s="701"/>
    </row>
    <row r="258" spans="4:7">
      <c r="D258" s="701"/>
      <c r="F258" s="701"/>
      <c r="G258" s="701"/>
    </row>
    <row r="259" spans="4:7">
      <c r="D259" s="701"/>
      <c r="F259" s="701"/>
      <c r="G259" s="701"/>
    </row>
    <row r="260" spans="4:7">
      <c r="D260" s="701"/>
      <c r="F260" s="701"/>
      <c r="G260" s="701"/>
    </row>
    <row r="261" spans="4:7">
      <c r="D261" s="701"/>
      <c r="F261" s="701"/>
      <c r="G261" s="701"/>
    </row>
    <row r="262" spans="4:7">
      <c r="D262" s="701"/>
      <c r="F262" s="701"/>
      <c r="G262" s="701"/>
    </row>
    <row r="263" spans="4:7">
      <c r="D263" s="701"/>
      <c r="F263" s="701"/>
      <c r="G263" s="701"/>
    </row>
    <row r="264" spans="4:7">
      <c r="D264" s="701"/>
      <c r="F264" s="701"/>
      <c r="G264" s="701"/>
    </row>
    <row r="265" spans="4:7">
      <c r="D265" s="701"/>
      <c r="F265" s="701"/>
      <c r="G265" s="701"/>
    </row>
    <row r="266" spans="4:7">
      <c r="D266" s="701"/>
      <c r="F266" s="701"/>
      <c r="G266" s="701"/>
    </row>
    <row r="267" spans="4:7">
      <c r="D267" s="701"/>
      <c r="F267" s="701"/>
      <c r="G267" s="701"/>
    </row>
    <row r="268" spans="4:7">
      <c r="D268" s="701"/>
      <c r="F268" s="701"/>
      <c r="G268" s="701"/>
    </row>
    <row r="269" spans="4:7">
      <c r="D269" s="701"/>
      <c r="F269" s="701"/>
      <c r="G269" s="701"/>
    </row>
    <row r="270" spans="4:7">
      <c r="D270" s="701"/>
      <c r="F270" s="701"/>
      <c r="G270" s="701"/>
    </row>
    <row r="271" spans="4:7">
      <c r="D271" s="701"/>
      <c r="F271" s="701"/>
      <c r="G271" s="701"/>
    </row>
    <row r="272" spans="4:7">
      <c r="D272" s="701"/>
      <c r="F272" s="701"/>
      <c r="G272" s="701"/>
    </row>
    <row r="273" spans="4:7">
      <c r="D273" s="701"/>
      <c r="F273" s="701"/>
      <c r="G273" s="701"/>
    </row>
    <row r="274" spans="4:7">
      <c r="D274" s="701"/>
      <c r="F274" s="701"/>
      <c r="G274" s="701"/>
    </row>
    <row r="275" spans="4:7">
      <c r="D275" s="701"/>
      <c r="F275" s="701"/>
      <c r="G275" s="701"/>
    </row>
    <row r="276" spans="4:7">
      <c r="D276" s="701"/>
      <c r="F276" s="701"/>
      <c r="G276" s="701"/>
    </row>
    <row r="277" spans="4:7">
      <c r="D277" s="701"/>
      <c r="F277" s="701"/>
      <c r="G277" s="701"/>
    </row>
    <row r="278" spans="4:7">
      <c r="D278" s="701"/>
      <c r="F278" s="701"/>
      <c r="G278" s="701"/>
    </row>
    <row r="279" spans="4:7">
      <c r="D279" s="701"/>
      <c r="F279" s="701"/>
      <c r="G279" s="701"/>
    </row>
    <row r="280" spans="4:7">
      <c r="D280" s="701"/>
      <c r="F280" s="701"/>
      <c r="G280" s="701"/>
    </row>
    <row r="281" spans="4:7">
      <c r="D281" s="701"/>
      <c r="F281" s="701"/>
      <c r="G281" s="701"/>
    </row>
    <row r="282" spans="4:7">
      <c r="D282" s="701"/>
      <c r="F282" s="701"/>
      <c r="G282" s="701"/>
    </row>
    <row r="283" spans="4:7">
      <c r="D283" s="701"/>
      <c r="F283" s="701"/>
      <c r="G283" s="701"/>
    </row>
    <row r="284" spans="4:7">
      <c r="D284" s="701"/>
      <c r="F284" s="701"/>
      <c r="G284" s="701"/>
    </row>
    <row r="285" spans="4:7">
      <c r="D285" s="701"/>
      <c r="F285" s="701"/>
      <c r="G285" s="701"/>
    </row>
    <row r="286" spans="4:7">
      <c r="D286" s="701"/>
      <c r="F286" s="701"/>
      <c r="G286" s="701"/>
    </row>
    <row r="287" spans="4:7">
      <c r="D287" s="701"/>
      <c r="F287" s="701"/>
      <c r="G287" s="701"/>
    </row>
    <row r="288" spans="4:7">
      <c r="D288" s="701"/>
      <c r="F288" s="701"/>
      <c r="G288" s="701"/>
    </row>
    <row r="289" spans="4:7">
      <c r="D289" s="701"/>
      <c r="F289" s="701"/>
      <c r="G289" s="701"/>
    </row>
    <row r="290" spans="4:7">
      <c r="D290" s="701"/>
      <c r="F290" s="701"/>
      <c r="G290" s="701"/>
    </row>
    <row r="291" spans="4:7">
      <c r="D291" s="701"/>
      <c r="F291" s="701"/>
      <c r="G291" s="701"/>
    </row>
    <row r="292" spans="4:7">
      <c r="D292" s="701"/>
      <c r="F292" s="701"/>
      <c r="G292" s="701"/>
    </row>
    <row r="293" spans="4:7">
      <c r="D293" s="701"/>
      <c r="F293" s="701"/>
      <c r="G293" s="701"/>
    </row>
    <row r="294" spans="4:7">
      <c r="D294" s="701"/>
      <c r="F294" s="701"/>
      <c r="G294" s="701"/>
    </row>
    <row r="295" spans="4:7">
      <c r="D295" s="701"/>
      <c r="F295" s="701"/>
      <c r="G295" s="701"/>
    </row>
    <row r="296" spans="4:7">
      <c r="D296" s="701"/>
      <c r="F296" s="701"/>
      <c r="G296" s="701"/>
    </row>
    <row r="297" spans="4:7">
      <c r="D297" s="701"/>
      <c r="F297" s="701"/>
      <c r="G297" s="701"/>
    </row>
    <row r="298" spans="4:7">
      <c r="D298" s="701"/>
      <c r="F298" s="701"/>
      <c r="G298" s="701"/>
    </row>
    <row r="299" spans="4:7">
      <c r="D299" s="701"/>
      <c r="F299" s="701"/>
      <c r="G299" s="701"/>
    </row>
    <row r="300" spans="4:7">
      <c r="D300" s="701"/>
      <c r="F300" s="701"/>
      <c r="G300" s="701"/>
    </row>
    <row r="301" spans="4:7">
      <c r="D301" s="701"/>
      <c r="F301" s="701"/>
      <c r="G301" s="701"/>
    </row>
    <row r="302" spans="4:7">
      <c r="D302" s="701"/>
      <c r="F302" s="701"/>
      <c r="G302" s="701"/>
    </row>
    <row r="303" spans="4:7">
      <c r="D303" s="701"/>
      <c r="F303" s="701"/>
      <c r="G303" s="701"/>
    </row>
    <row r="304" spans="4:7">
      <c r="D304" s="701"/>
      <c r="F304" s="701"/>
      <c r="G304" s="701"/>
    </row>
    <row r="305" spans="4:7">
      <c r="D305" s="701"/>
      <c r="F305" s="701"/>
      <c r="G305" s="701"/>
    </row>
    <row r="306" spans="4:7">
      <c r="D306" s="701"/>
      <c r="F306" s="701"/>
      <c r="G306" s="701"/>
    </row>
    <row r="307" spans="4:7">
      <c r="D307" s="701"/>
      <c r="F307" s="701"/>
      <c r="G307" s="701"/>
    </row>
    <row r="308" spans="4:7">
      <c r="D308" s="701"/>
      <c r="F308" s="701"/>
      <c r="G308" s="701"/>
    </row>
    <row r="309" spans="4:7">
      <c r="D309" s="701"/>
      <c r="F309" s="701"/>
      <c r="G309" s="701"/>
    </row>
    <row r="310" spans="4:7">
      <c r="D310" s="701"/>
      <c r="F310" s="701"/>
      <c r="G310" s="701"/>
    </row>
    <row r="311" spans="4:7">
      <c r="D311" s="701"/>
      <c r="F311" s="701"/>
      <c r="G311" s="701"/>
    </row>
    <row r="312" spans="4:7">
      <c r="D312" s="701"/>
      <c r="F312" s="701"/>
      <c r="G312" s="701"/>
    </row>
    <row r="313" spans="4:7">
      <c r="D313" s="701"/>
      <c r="F313" s="701"/>
      <c r="G313" s="701"/>
    </row>
    <row r="314" spans="4:7">
      <c r="D314" s="701"/>
      <c r="F314" s="701"/>
      <c r="G314" s="701"/>
    </row>
    <row r="315" spans="4:7">
      <c r="D315" s="701"/>
      <c r="F315" s="701"/>
      <c r="G315" s="701"/>
    </row>
    <row r="316" spans="4:7">
      <c r="D316" s="701"/>
      <c r="F316" s="701"/>
      <c r="G316" s="701"/>
    </row>
    <row r="317" spans="4:7">
      <c r="D317" s="701"/>
      <c r="F317" s="701"/>
      <c r="G317" s="701"/>
    </row>
    <row r="318" spans="4:7">
      <c r="D318" s="701"/>
      <c r="F318" s="701"/>
      <c r="G318" s="701"/>
    </row>
    <row r="319" spans="4:7">
      <c r="D319" s="701"/>
      <c r="F319" s="701"/>
      <c r="G319" s="701"/>
    </row>
    <row r="320" spans="4:7">
      <c r="D320" s="701"/>
      <c r="F320" s="701"/>
      <c r="G320" s="701"/>
    </row>
    <row r="321" spans="4:7">
      <c r="D321" s="701"/>
      <c r="F321" s="701"/>
      <c r="G321" s="701"/>
    </row>
    <row r="322" spans="4:7">
      <c r="D322" s="701"/>
      <c r="F322" s="701"/>
      <c r="G322" s="701"/>
    </row>
    <row r="323" spans="4:7">
      <c r="D323" s="701"/>
      <c r="F323" s="701"/>
      <c r="G323" s="701"/>
    </row>
    <row r="324" spans="4:7">
      <c r="D324" s="701"/>
      <c r="F324" s="701"/>
      <c r="G324" s="701"/>
    </row>
    <row r="325" spans="4:7">
      <c r="D325" s="701"/>
      <c r="F325" s="701"/>
      <c r="G325" s="701"/>
    </row>
    <row r="326" spans="4:7">
      <c r="D326" s="701"/>
      <c r="F326" s="701"/>
      <c r="G326" s="701"/>
    </row>
    <row r="327" spans="4:7">
      <c r="D327" s="701"/>
      <c r="F327" s="701"/>
      <c r="G327" s="701"/>
    </row>
    <row r="328" spans="4:7">
      <c r="D328" s="701"/>
      <c r="F328" s="701"/>
      <c r="G328" s="701"/>
    </row>
    <row r="329" spans="4:7">
      <c r="D329" s="701"/>
      <c r="F329" s="701"/>
      <c r="G329" s="701"/>
    </row>
    <row r="330" spans="4:7">
      <c r="D330" s="701"/>
      <c r="F330" s="701"/>
      <c r="G330" s="701"/>
    </row>
    <row r="331" spans="4:7">
      <c r="D331" s="701"/>
      <c r="F331" s="701"/>
      <c r="G331" s="701"/>
    </row>
    <row r="332" spans="4:7">
      <c r="D332" s="701"/>
      <c r="F332" s="701"/>
      <c r="G332" s="701"/>
    </row>
    <row r="333" spans="4:7">
      <c r="D333" s="701"/>
      <c r="F333" s="701"/>
      <c r="G333" s="701"/>
    </row>
    <row r="334" spans="4:7">
      <c r="D334" s="701"/>
      <c r="F334" s="701"/>
      <c r="G334" s="701"/>
    </row>
    <row r="335" spans="4:7">
      <c r="D335" s="701"/>
      <c r="F335" s="701"/>
      <c r="G335" s="701"/>
    </row>
    <row r="336" spans="4:7">
      <c r="D336" s="701"/>
      <c r="F336" s="701"/>
      <c r="G336" s="701"/>
    </row>
    <row r="337" spans="4:7">
      <c r="D337" s="701"/>
      <c r="F337" s="701"/>
      <c r="G337" s="701"/>
    </row>
    <row r="338" spans="4:7">
      <c r="D338" s="701"/>
      <c r="F338" s="701"/>
      <c r="G338" s="701"/>
    </row>
    <row r="339" spans="4:7">
      <c r="D339" s="701"/>
      <c r="F339" s="701"/>
      <c r="G339" s="701"/>
    </row>
    <row r="340" spans="4:7">
      <c r="D340" s="701"/>
      <c r="F340" s="701"/>
      <c r="G340" s="701"/>
    </row>
    <row r="341" spans="4:7">
      <c r="D341" s="701"/>
      <c r="F341" s="701"/>
      <c r="G341" s="701"/>
    </row>
    <row r="342" spans="4:7">
      <c r="D342" s="701"/>
      <c r="F342" s="701"/>
      <c r="G342" s="701"/>
    </row>
    <row r="343" spans="4:7">
      <c r="D343" s="701"/>
      <c r="F343" s="701"/>
      <c r="G343" s="701"/>
    </row>
    <row r="344" spans="4:7">
      <c r="D344" s="701"/>
      <c r="F344" s="701"/>
      <c r="G344" s="701"/>
    </row>
    <row r="345" spans="4:7">
      <c r="D345" s="701"/>
      <c r="F345" s="701"/>
      <c r="G345" s="701"/>
    </row>
    <row r="346" spans="4:7">
      <c r="D346" s="701"/>
      <c r="F346" s="701"/>
      <c r="G346" s="701"/>
    </row>
    <row r="347" spans="4:7">
      <c r="D347" s="701"/>
      <c r="F347" s="701"/>
      <c r="G347" s="701"/>
    </row>
    <row r="348" spans="4:7">
      <c r="D348" s="701"/>
      <c r="F348" s="701"/>
      <c r="G348" s="701"/>
    </row>
    <row r="349" spans="4:7">
      <c r="D349" s="701"/>
      <c r="F349" s="701"/>
      <c r="G349" s="701"/>
    </row>
    <row r="350" spans="4:7">
      <c r="D350" s="701"/>
      <c r="F350" s="701"/>
      <c r="G350" s="701"/>
    </row>
    <row r="351" spans="4:7">
      <c r="D351" s="701"/>
      <c r="F351" s="701"/>
      <c r="G351" s="701"/>
    </row>
    <row r="352" spans="4:7">
      <c r="D352" s="701"/>
      <c r="F352" s="701"/>
      <c r="G352" s="701"/>
    </row>
    <row r="353" spans="4:7">
      <c r="D353" s="701"/>
      <c r="F353" s="701"/>
      <c r="G353" s="701"/>
    </row>
    <row r="354" spans="4:7">
      <c r="D354" s="701"/>
      <c r="F354" s="701"/>
      <c r="G354" s="701"/>
    </row>
    <row r="355" spans="4:7">
      <c r="D355" s="701"/>
      <c r="F355" s="701"/>
      <c r="G355" s="701"/>
    </row>
    <row r="356" spans="4:7">
      <c r="D356" s="701"/>
      <c r="F356" s="701"/>
      <c r="G356" s="701"/>
    </row>
    <row r="357" spans="4:7">
      <c r="D357" s="701"/>
      <c r="F357" s="701"/>
      <c r="G357" s="701"/>
    </row>
    <row r="358" spans="4:7">
      <c r="D358" s="701"/>
      <c r="F358" s="701"/>
      <c r="G358" s="701"/>
    </row>
    <row r="359" spans="4:7">
      <c r="D359" s="701"/>
      <c r="F359" s="701"/>
      <c r="G359" s="701"/>
    </row>
    <row r="360" spans="4:7">
      <c r="D360" s="701"/>
      <c r="F360" s="701"/>
      <c r="G360" s="701"/>
    </row>
    <row r="361" spans="4:7">
      <c r="D361" s="701"/>
      <c r="F361" s="701"/>
      <c r="G361" s="701"/>
    </row>
    <row r="362" spans="4:7">
      <c r="D362" s="701"/>
      <c r="F362" s="701"/>
      <c r="G362" s="701"/>
    </row>
    <row r="363" spans="4:7">
      <c r="D363" s="701"/>
      <c r="F363" s="701"/>
      <c r="G363" s="701"/>
    </row>
    <row r="364" spans="4:7">
      <c r="D364" s="701"/>
      <c r="F364" s="701"/>
      <c r="G364" s="701"/>
    </row>
    <row r="365" spans="4:7">
      <c r="D365" s="701"/>
      <c r="F365" s="701"/>
      <c r="G365" s="701"/>
    </row>
    <row r="366" spans="4:7">
      <c r="D366" s="701"/>
      <c r="F366" s="701"/>
      <c r="G366" s="701"/>
    </row>
    <row r="367" spans="4:7">
      <c r="D367" s="701"/>
      <c r="F367" s="701"/>
      <c r="G367" s="701"/>
    </row>
    <row r="368" spans="4:7">
      <c r="D368" s="701"/>
      <c r="F368" s="701"/>
      <c r="G368" s="701"/>
    </row>
    <row r="369" spans="4:7">
      <c r="D369" s="701"/>
      <c r="F369" s="701"/>
      <c r="G369" s="701"/>
    </row>
    <row r="370" spans="4:7">
      <c r="D370" s="701"/>
      <c r="F370" s="701"/>
      <c r="G370" s="701"/>
    </row>
    <row r="371" spans="4:7">
      <c r="D371" s="701"/>
      <c r="F371" s="701"/>
      <c r="G371" s="701"/>
    </row>
    <row r="372" spans="4:7">
      <c r="D372" s="701"/>
      <c r="F372" s="701"/>
      <c r="G372" s="701"/>
    </row>
    <row r="373" spans="4:7">
      <c r="D373" s="701"/>
      <c r="F373" s="701"/>
      <c r="G373" s="701"/>
    </row>
    <row r="374" spans="4:7">
      <c r="D374" s="701"/>
      <c r="F374" s="701"/>
      <c r="G374" s="701"/>
    </row>
    <row r="375" spans="4:7">
      <c r="D375" s="701"/>
      <c r="F375" s="701"/>
      <c r="G375" s="701"/>
    </row>
    <row r="376" spans="4:7">
      <c r="D376" s="701"/>
      <c r="F376" s="701"/>
      <c r="G376" s="701"/>
    </row>
    <row r="377" spans="4:7">
      <c r="D377" s="701"/>
      <c r="F377" s="701"/>
      <c r="G377" s="701"/>
    </row>
    <row r="378" spans="4:7">
      <c r="D378" s="701"/>
      <c r="F378" s="701"/>
      <c r="G378" s="701"/>
    </row>
    <row r="379" spans="4:7">
      <c r="D379" s="701"/>
      <c r="F379" s="701"/>
      <c r="G379" s="701"/>
    </row>
    <row r="380" spans="4:7">
      <c r="D380" s="701"/>
      <c r="F380" s="701"/>
      <c r="G380" s="701"/>
    </row>
    <row r="381" spans="4:7">
      <c r="D381" s="701"/>
      <c r="F381" s="701"/>
      <c r="G381" s="701"/>
    </row>
    <row r="382" spans="4:7">
      <c r="D382" s="701"/>
      <c r="F382" s="701"/>
      <c r="G382" s="701"/>
    </row>
    <row r="383" spans="4:7">
      <c r="D383" s="701"/>
      <c r="F383" s="701"/>
      <c r="G383" s="701"/>
    </row>
    <row r="384" spans="4:7">
      <c r="D384" s="701"/>
      <c r="F384" s="701"/>
      <c r="G384" s="701"/>
    </row>
    <row r="385" spans="4:7">
      <c r="D385" s="701"/>
      <c r="F385" s="701"/>
      <c r="G385" s="701"/>
    </row>
    <row r="386" spans="4:7">
      <c r="D386" s="701"/>
      <c r="F386" s="701"/>
      <c r="G386" s="701"/>
    </row>
    <row r="387" spans="4:7">
      <c r="D387" s="701"/>
      <c r="F387" s="701"/>
      <c r="G387" s="701"/>
    </row>
    <row r="388" spans="4:7">
      <c r="D388" s="701"/>
      <c r="F388" s="701"/>
      <c r="G388" s="701"/>
    </row>
    <row r="389" spans="4:7">
      <c r="D389" s="701"/>
      <c r="F389" s="701"/>
      <c r="G389" s="701"/>
    </row>
    <row r="390" spans="4:7">
      <c r="D390" s="701"/>
      <c r="F390" s="701"/>
      <c r="G390" s="701"/>
    </row>
    <row r="391" spans="4:7">
      <c r="D391" s="701"/>
      <c r="F391" s="701"/>
      <c r="G391" s="701"/>
    </row>
    <row r="392" spans="4:7">
      <c r="D392" s="701"/>
      <c r="F392" s="701"/>
      <c r="G392" s="701"/>
    </row>
    <row r="393" spans="4:7">
      <c r="D393" s="701"/>
      <c r="F393" s="701"/>
      <c r="G393" s="701"/>
    </row>
    <row r="394" spans="4:7">
      <c r="D394" s="701"/>
      <c r="F394" s="701"/>
      <c r="G394" s="701"/>
    </row>
    <row r="395" spans="4:7">
      <c r="D395" s="701"/>
      <c r="F395" s="701"/>
      <c r="G395" s="701"/>
    </row>
    <row r="396" spans="4:7">
      <c r="D396" s="701"/>
      <c r="F396" s="701"/>
      <c r="G396" s="701"/>
    </row>
    <row r="397" spans="4:7">
      <c r="D397" s="701"/>
      <c r="F397" s="701"/>
      <c r="G397" s="701"/>
    </row>
    <row r="398" spans="4:7">
      <c r="D398" s="701"/>
      <c r="F398" s="701"/>
      <c r="G398" s="701"/>
    </row>
    <row r="399" spans="4:7">
      <c r="D399" s="701"/>
      <c r="F399" s="701"/>
      <c r="G399" s="701"/>
    </row>
    <row r="400" spans="4:7">
      <c r="D400" s="701"/>
      <c r="F400" s="701"/>
      <c r="G400" s="701"/>
    </row>
    <row r="401" spans="4:7">
      <c r="D401" s="701"/>
      <c r="F401" s="701"/>
      <c r="G401" s="701"/>
    </row>
    <row r="402" spans="4:7">
      <c r="D402" s="701"/>
      <c r="F402" s="701"/>
      <c r="G402" s="701"/>
    </row>
    <row r="403" spans="4:7">
      <c r="D403" s="701"/>
      <c r="F403" s="701"/>
      <c r="G403" s="701"/>
    </row>
    <row r="404" spans="4:7">
      <c r="D404" s="701"/>
      <c r="F404" s="701"/>
      <c r="G404" s="701"/>
    </row>
    <row r="405" spans="4:7">
      <c r="D405" s="701"/>
      <c r="F405" s="701"/>
      <c r="G405" s="701"/>
    </row>
    <row r="406" spans="4:7">
      <c r="D406" s="701"/>
      <c r="F406" s="701"/>
      <c r="G406" s="701"/>
    </row>
    <row r="407" spans="4:7">
      <c r="D407" s="701"/>
      <c r="F407" s="701"/>
      <c r="G407" s="701"/>
    </row>
    <row r="408" spans="4:7">
      <c r="D408" s="701"/>
      <c r="F408" s="701"/>
      <c r="G408" s="701"/>
    </row>
    <row r="409" spans="4:7">
      <c r="D409" s="701"/>
      <c r="F409" s="701"/>
      <c r="G409" s="701"/>
    </row>
    <row r="410" spans="4:7">
      <c r="D410" s="701"/>
      <c r="F410" s="701"/>
      <c r="G410" s="701"/>
    </row>
    <row r="411" spans="4:7">
      <c r="D411" s="701"/>
      <c r="F411" s="701"/>
      <c r="G411" s="701"/>
    </row>
    <row r="412" spans="4:7">
      <c r="D412" s="701"/>
      <c r="F412" s="701"/>
      <c r="G412" s="701"/>
    </row>
    <row r="413" spans="4:7">
      <c r="D413" s="701"/>
      <c r="F413" s="701"/>
      <c r="G413" s="701"/>
    </row>
    <row r="414" spans="4:7">
      <c r="D414" s="701"/>
      <c r="F414" s="701"/>
      <c r="G414" s="701"/>
    </row>
    <row r="415" spans="4:7">
      <c r="D415" s="701"/>
      <c r="F415" s="701"/>
      <c r="G415" s="701"/>
    </row>
    <row r="416" spans="4:7">
      <c r="D416" s="701"/>
      <c r="F416" s="701"/>
      <c r="G416" s="701"/>
    </row>
    <row r="417" spans="4:7">
      <c r="D417" s="701"/>
      <c r="F417" s="701"/>
      <c r="G417" s="701"/>
    </row>
    <row r="418" spans="4:7">
      <c r="D418" s="701"/>
      <c r="F418" s="701"/>
      <c r="G418" s="701"/>
    </row>
    <row r="419" spans="4:7">
      <c r="D419" s="701"/>
      <c r="F419" s="701"/>
      <c r="G419" s="701"/>
    </row>
    <row r="420" spans="4:7">
      <c r="D420" s="701"/>
      <c r="F420" s="701"/>
      <c r="G420" s="701"/>
    </row>
    <row r="421" spans="4:7">
      <c r="D421" s="701"/>
      <c r="F421" s="701"/>
      <c r="G421" s="701"/>
    </row>
    <row r="422" spans="4:7">
      <c r="D422" s="701"/>
      <c r="F422" s="701"/>
      <c r="G422" s="701"/>
    </row>
    <row r="423" spans="4:7">
      <c r="D423" s="701"/>
      <c r="F423" s="701"/>
      <c r="G423" s="701"/>
    </row>
    <row r="424" spans="4:7">
      <c r="D424" s="701"/>
      <c r="F424" s="701"/>
      <c r="G424" s="701"/>
    </row>
    <row r="425" spans="4:7">
      <c r="D425" s="701"/>
      <c r="F425" s="701"/>
      <c r="G425" s="701"/>
    </row>
    <row r="426" spans="4:7">
      <c r="D426" s="701"/>
      <c r="F426" s="701"/>
      <c r="G426" s="701"/>
    </row>
    <row r="427" spans="4:7">
      <c r="D427" s="701"/>
      <c r="F427" s="701"/>
      <c r="G427" s="701"/>
    </row>
    <row r="428" spans="4:7">
      <c r="D428" s="701"/>
      <c r="F428" s="701"/>
      <c r="G428" s="701"/>
    </row>
    <row r="429" spans="4:7">
      <c r="D429" s="701"/>
      <c r="F429" s="701"/>
      <c r="G429" s="701"/>
    </row>
    <row r="430" spans="4:7">
      <c r="D430" s="701"/>
      <c r="F430" s="701"/>
      <c r="G430" s="701"/>
    </row>
    <row r="431" spans="4:7">
      <c r="D431" s="701"/>
      <c r="F431" s="701"/>
      <c r="G431" s="701"/>
    </row>
    <row r="432" spans="4:7">
      <c r="D432" s="701"/>
      <c r="F432" s="701"/>
      <c r="G432" s="701"/>
    </row>
    <row r="433" spans="4:7">
      <c r="D433" s="701"/>
      <c r="F433" s="701"/>
      <c r="G433" s="701"/>
    </row>
    <row r="434" spans="4:7">
      <c r="D434" s="701"/>
      <c r="F434" s="701"/>
      <c r="G434" s="701"/>
    </row>
    <row r="435" spans="4:7">
      <c r="D435" s="701"/>
      <c r="F435" s="701"/>
      <c r="G435" s="701"/>
    </row>
    <row r="436" spans="4:7">
      <c r="D436" s="701"/>
      <c r="F436" s="701"/>
      <c r="G436" s="701"/>
    </row>
    <row r="437" spans="4:7">
      <c r="D437" s="701"/>
      <c r="F437" s="701"/>
      <c r="G437" s="701"/>
    </row>
    <row r="438" spans="4:7">
      <c r="D438" s="701"/>
      <c r="F438" s="701"/>
      <c r="G438" s="701"/>
    </row>
    <row r="439" spans="4:7">
      <c r="D439" s="701"/>
      <c r="F439" s="701"/>
      <c r="G439" s="701"/>
    </row>
    <row r="440" spans="4:7">
      <c r="D440" s="701"/>
      <c r="F440" s="701"/>
      <c r="G440" s="701"/>
    </row>
    <row r="441" spans="4:7">
      <c r="D441" s="701"/>
      <c r="F441" s="701"/>
      <c r="G441" s="701"/>
    </row>
    <row r="442" spans="4:7">
      <c r="D442" s="701"/>
      <c r="F442" s="701"/>
      <c r="G442" s="701"/>
    </row>
    <row r="443" spans="4:7">
      <c r="D443" s="701"/>
      <c r="F443" s="701"/>
      <c r="G443" s="701"/>
    </row>
    <row r="444" spans="4:7">
      <c r="D444" s="701"/>
      <c r="F444" s="701"/>
      <c r="G444" s="701"/>
    </row>
    <row r="445" spans="4:7">
      <c r="D445" s="701"/>
      <c r="F445" s="701"/>
      <c r="G445" s="701"/>
    </row>
    <row r="446" spans="4:7">
      <c r="D446" s="701"/>
      <c r="F446" s="701"/>
      <c r="G446" s="701"/>
    </row>
    <row r="447" spans="4:7">
      <c r="D447" s="701"/>
      <c r="F447" s="701"/>
      <c r="G447" s="701"/>
    </row>
    <row r="448" spans="4:7">
      <c r="D448" s="701"/>
      <c r="F448" s="701"/>
      <c r="G448" s="701"/>
    </row>
    <row r="449" spans="4:7">
      <c r="D449" s="701"/>
      <c r="F449" s="701"/>
      <c r="G449" s="701"/>
    </row>
    <row r="450" spans="4:7">
      <c r="D450" s="701"/>
      <c r="F450" s="701"/>
      <c r="G450" s="701"/>
    </row>
    <row r="451" spans="4:7">
      <c r="D451" s="701"/>
      <c r="F451" s="701"/>
      <c r="G451" s="701"/>
    </row>
    <row r="452" spans="4:7">
      <c r="D452" s="701"/>
      <c r="F452" s="701"/>
      <c r="G452" s="701"/>
    </row>
    <row r="453" spans="4:7">
      <c r="D453" s="701"/>
      <c r="F453" s="701"/>
      <c r="G453" s="701"/>
    </row>
    <row r="454" spans="4:7">
      <c r="D454" s="701"/>
      <c r="F454" s="701"/>
      <c r="G454" s="701"/>
    </row>
    <row r="455" spans="4:7">
      <c r="D455" s="701"/>
      <c r="F455" s="701"/>
      <c r="G455" s="701"/>
    </row>
    <row r="456" spans="4:7">
      <c r="D456" s="701"/>
      <c r="F456" s="701"/>
      <c r="G456" s="701"/>
    </row>
    <row r="457" spans="4:7">
      <c r="D457" s="701"/>
      <c r="F457" s="701"/>
      <c r="G457" s="701"/>
    </row>
    <row r="458" spans="4:7">
      <c r="D458" s="701"/>
      <c r="F458" s="701"/>
      <c r="G458" s="701"/>
    </row>
    <row r="459" spans="4:7">
      <c r="D459" s="701"/>
      <c r="F459" s="701"/>
      <c r="G459" s="701"/>
    </row>
    <row r="460" spans="4:7">
      <c r="D460" s="701"/>
      <c r="F460" s="701"/>
      <c r="G460" s="701"/>
    </row>
    <row r="461" spans="4:7">
      <c r="D461" s="701"/>
      <c r="F461" s="701"/>
      <c r="G461" s="701"/>
    </row>
    <row r="462" spans="4:7">
      <c r="D462" s="701"/>
      <c r="F462" s="701"/>
      <c r="G462" s="701"/>
    </row>
    <row r="463" spans="4:7">
      <c r="D463" s="701"/>
      <c r="F463" s="701"/>
      <c r="G463" s="701"/>
    </row>
    <row r="464" spans="4:7">
      <c r="D464" s="701"/>
      <c r="F464" s="701"/>
      <c r="G464" s="701"/>
    </row>
    <row r="465" spans="4:7">
      <c r="D465" s="701"/>
      <c r="F465" s="701"/>
      <c r="G465" s="701"/>
    </row>
    <row r="466" spans="4:7">
      <c r="D466" s="701"/>
      <c r="F466" s="701"/>
      <c r="G466" s="701"/>
    </row>
    <row r="467" spans="4:7">
      <c r="D467" s="701"/>
      <c r="F467" s="701"/>
      <c r="G467" s="701"/>
    </row>
    <row r="468" spans="4:7">
      <c r="D468" s="701"/>
      <c r="F468" s="701"/>
      <c r="G468" s="701"/>
    </row>
    <row r="469" spans="4:7">
      <c r="D469" s="701"/>
      <c r="F469" s="701"/>
      <c r="G469" s="701"/>
    </row>
    <row r="470" spans="4:7">
      <c r="D470" s="701"/>
      <c r="F470" s="701"/>
      <c r="G470" s="701"/>
    </row>
    <row r="471" spans="4:7">
      <c r="D471" s="701"/>
      <c r="F471" s="701"/>
      <c r="G471" s="701"/>
    </row>
    <row r="472" spans="4:7">
      <c r="D472" s="701"/>
      <c r="F472" s="701"/>
      <c r="G472" s="701"/>
    </row>
    <row r="473" spans="4:7">
      <c r="D473" s="701"/>
      <c r="F473" s="701"/>
      <c r="G473" s="701"/>
    </row>
    <row r="474" spans="4:7">
      <c r="D474" s="701"/>
      <c r="F474" s="701"/>
      <c r="G474" s="701"/>
    </row>
    <row r="475" spans="4:7">
      <c r="D475" s="701"/>
      <c r="F475" s="701"/>
      <c r="G475" s="701"/>
    </row>
    <row r="476" spans="4:7">
      <c r="D476" s="701"/>
      <c r="F476" s="701"/>
      <c r="G476" s="701"/>
    </row>
    <row r="477" spans="4:7">
      <c r="D477" s="701"/>
      <c r="F477" s="701"/>
      <c r="G477" s="701"/>
    </row>
    <row r="478" spans="4:7">
      <c r="D478" s="701"/>
      <c r="F478" s="701"/>
      <c r="G478" s="701"/>
    </row>
    <row r="479" spans="4:7">
      <c r="D479" s="701"/>
      <c r="F479" s="701"/>
      <c r="G479" s="701"/>
    </row>
    <row r="480" spans="4:7">
      <c r="D480" s="701"/>
      <c r="F480" s="701"/>
      <c r="G480" s="701"/>
    </row>
    <row r="481" spans="4:7">
      <c r="D481" s="701"/>
      <c r="F481" s="701"/>
      <c r="G481" s="701"/>
    </row>
    <row r="482" spans="4:7">
      <c r="D482" s="701"/>
      <c r="F482" s="701"/>
      <c r="G482" s="701"/>
    </row>
    <row r="483" spans="4:7">
      <c r="D483" s="701"/>
      <c r="F483" s="701"/>
      <c r="G483" s="701"/>
    </row>
    <row r="484" spans="4:7">
      <c r="D484" s="701"/>
      <c r="F484" s="701"/>
      <c r="G484" s="701"/>
    </row>
    <row r="485" spans="4:7">
      <c r="D485" s="701"/>
      <c r="F485" s="701"/>
      <c r="G485" s="701"/>
    </row>
    <row r="486" spans="4:7">
      <c r="D486" s="701"/>
      <c r="F486" s="701"/>
      <c r="G486" s="701"/>
    </row>
    <row r="487" spans="4:7">
      <c r="D487" s="701"/>
      <c r="F487" s="701"/>
      <c r="G487" s="701"/>
    </row>
    <row r="488" spans="4:7">
      <c r="D488" s="701"/>
      <c r="F488" s="701"/>
      <c r="G488" s="701"/>
    </row>
    <row r="489" spans="4:7">
      <c r="D489" s="701"/>
      <c r="F489" s="701"/>
      <c r="G489" s="701"/>
    </row>
    <row r="490" spans="4:7">
      <c r="D490" s="701"/>
      <c r="F490" s="701"/>
      <c r="G490" s="701"/>
    </row>
    <row r="491" spans="4:7">
      <c r="D491" s="701"/>
      <c r="F491" s="701"/>
      <c r="G491" s="701"/>
    </row>
    <row r="492" spans="4:7">
      <c r="D492" s="701"/>
      <c r="F492" s="701"/>
      <c r="G492" s="701"/>
    </row>
    <row r="493" spans="4:7">
      <c r="D493" s="701"/>
      <c r="F493" s="701"/>
      <c r="G493" s="701"/>
    </row>
    <row r="494" spans="4:7">
      <c r="D494" s="701"/>
      <c r="F494" s="701"/>
      <c r="G494" s="701"/>
    </row>
    <row r="495" spans="4:7">
      <c r="D495" s="701"/>
      <c r="F495" s="701"/>
      <c r="G495" s="701"/>
    </row>
    <row r="496" spans="4:7">
      <c r="D496" s="701"/>
      <c r="F496" s="701"/>
      <c r="G496" s="701"/>
    </row>
    <row r="497" spans="4:7">
      <c r="D497" s="701"/>
      <c r="F497" s="701"/>
      <c r="G497" s="701"/>
    </row>
    <row r="498" spans="4:7">
      <c r="D498" s="701"/>
      <c r="F498" s="701"/>
      <c r="G498" s="701"/>
    </row>
    <row r="499" spans="4:7">
      <c r="D499" s="701"/>
      <c r="F499" s="701"/>
      <c r="G499" s="701"/>
    </row>
    <row r="500" spans="4:7">
      <c r="D500" s="701"/>
      <c r="F500" s="701"/>
      <c r="G500" s="701"/>
    </row>
    <row r="501" spans="4:7">
      <c r="D501" s="701"/>
      <c r="F501" s="701"/>
      <c r="G501" s="701"/>
    </row>
    <row r="502" spans="4:7">
      <c r="D502" s="701"/>
      <c r="F502" s="701"/>
      <c r="G502" s="701"/>
    </row>
    <row r="503" spans="4:7">
      <c r="D503" s="701"/>
      <c r="F503" s="701"/>
      <c r="G503" s="701"/>
    </row>
    <row r="504" spans="4:7">
      <c r="D504" s="701"/>
      <c r="F504" s="701"/>
      <c r="G504" s="701"/>
    </row>
    <row r="505" spans="4:7">
      <c r="D505" s="701"/>
      <c r="F505" s="701"/>
      <c r="G505" s="701"/>
    </row>
    <row r="506" spans="4:7">
      <c r="D506" s="701"/>
      <c r="F506" s="701"/>
      <c r="G506" s="701"/>
    </row>
    <row r="507" spans="4:7">
      <c r="D507" s="701"/>
      <c r="F507" s="701"/>
      <c r="G507" s="701"/>
    </row>
    <row r="508" spans="4:7">
      <c r="D508" s="701"/>
      <c r="F508" s="701"/>
      <c r="G508" s="701"/>
    </row>
    <row r="509" spans="4:7">
      <c r="D509" s="701"/>
      <c r="F509" s="701"/>
      <c r="G509" s="701"/>
    </row>
    <row r="510" spans="4:7">
      <c r="D510" s="701"/>
      <c r="F510" s="701"/>
      <c r="G510" s="701"/>
    </row>
    <row r="511" spans="4:7">
      <c r="D511" s="701"/>
      <c r="F511" s="701"/>
      <c r="G511" s="701"/>
    </row>
    <row r="512" spans="4:7">
      <c r="D512" s="701"/>
      <c r="F512" s="701"/>
      <c r="G512" s="701"/>
    </row>
    <row r="513" spans="4:7">
      <c r="D513" s="701"/>
      <c r="F513" s="701"/>
      <c r="G513" s="701"/>
    </row>
    <row r="514" spans="4:7">
      <c r="D514" s="701"/>
      <c r="F514" s="701"/>
      <c r="G514" s="701"/>
    </row>
    <row r="515" spans="4:7">
      <c r="D515" s="701"/>
      <c r="F515" s="701"/>
      <c r="G515" s="701"/>
    </row>
    <row r="516" spans="4:7">
      <c r="D516" s="701"/>
      <c r="F516" s="701"/>
      <c r="G516" s="701"/>
    </row>
    <row r="517" spans="4:7">
      <c r="D517" s="701"/>
      <c r="F517" s="701"/>
      <c r="G517" s="701"/>
    </row>
    <row r="518" spans="4:7">
      <c r="D518" s="701"/>
      <c r="F518" s="701"/>
      <c r="G518" s="701"/>
    </row>
    <row r="519" spans="4:7">
      <c r="D519" s="701"/>
      <c r="F519" s="701"/>
      <c r="G519" s="701"/>
    </row>
    <row r="520" spans="4:7">
      <c r="D520" s="701"/>
      <c r="F520" s="701"/>
      <c r="G520" s="701"/>
    </row>
    <row r="521" spans="4:7">
      <c r="D521" s="701"/>
      <c r="F521" s="701"/>
      <c r="G521" s="701"/>
    </row>
    <row r="522" spans="4:7">
      <c r="D522" s="701"/>
      <c r="F522" s="701"/>
      <c r="G522" s="701"/>
    </row>
    <row r="523" spans="4:7">
      <c r="D523" s="701"/>
      <c r="F523" s="701"/>
      <c r="G523" s="701"/>
    </row>
    <row r="524" spans="4:7">
      <c r="D524" s="701"/>
      <c r="F524" s="701"/>
      <c r="G524" s="701"/>
    </row>
    <row r="525" spans="4:7">
      <c r="D525" s="701"/>
      <c r="F525" s="701"/>
      <c r="G525" s="701"/>
    </row>
    <row r="526" spans="4:7">
      <c r="D526" s="701"/>
      <c r="F526" s="701"/>
      <c r="G526" s="701"/>
    </row>
    <row r="527" spans="4:7">
      <c r="D527" s="701"/>
      <c r="F527" s="701"/>
      <c r="G527" s="701"/>
    </row>
    <row r="528" spans="4:7">
      <c r="D528" s="701"/>
      <c r="F528" s="701"/>
      <c r="G528" s="701"/>
    </row>
    <row r="529" spans="4:7">
      <c r="D529" s="701"/>
      <c r="F529" s="701"/>
      <c r="G529" s="701"/>
    </row>
    <row r="530" spans="4:7">
      <c r="D530" s="701"/>
      <c r="F530" s="701"/>
      <c r="G530" s="701"/>
    </row>
    <row r="531" spans="4:7">
      <c r="D531" s="701"/>
      <c r="F531" s="701"/>
      <c r="G531" s="701"/>
    </row>
    <row r="532" spans="4:7">
      <c r="D532" s="701"/>
      <c r="F532" s="701"/>
      <c r="G532" s="701"/>
    </row>
    <row r="533" spans="4:7">
      <c r="D533" s="701"/>
      <c r="F533" s="701"/>
      <c r="G533" s="701"/>
    </row>
    <row r="534" spans="4:7">
      <c r="D534" s="701"/>
      <c r="F534" s="701"/>
      <c r="G534" s="701"/>
    </row>
    <row r="535" spans="4:7">
      <c r="D535" s="701"/>
      <c r="F535" s="701"/>
      <c r="G535" s="701"/>
    </row>
    <row r="536" spans="4:7">
      <c r="D536" s="701"/>
      <c r="F536" s="701"/>
      <c r="G536" s="701"/>
    </row>
    <row r="537" spans="4:7">
      <c r="D537" s="701"/>
      <c r="F537" s="701"/>
      <c r="G537" s="701"/>
    </row>
    <row r="538" spans="4:7">
      <c r="D538" s="701"/>
      <c r="F538" s="701"/>
      <c r="G538" s="701"/>
    </row>
    <row r="539" spans="4:7">
      <c r="D539" s="701"/>
      <c r="F539" s="701"/>
      <c r="G539" s="701"/>
    </row>
    <row r="540" spans="4:7">
      <c r="D540" s="701"/>
      <c r="F540" s="701"/>
      <c r="G540" s="701"/>
    </row>
    <row r="541" spans="4:7">
      <c r="D541" s="701"/>
      <c r="F541" s="701"/>
      <c r="G541" s="701"/>
    </row>
    <row r="542" spans="4:7">
      <c r="D542" s="701"/>
      <c r="F542" s="701"/>
      <c r="G542" s="701"/>
    </row>
    <row r="543" spans="4:7">
      <c r="D543" s="701"/>
      <c r="F543" s="701"/>
      <c r="G543" s="701"/>
    </row>
    <row r="544" spans="4:7">
      <c r="D544" s="701"/>
      <c r="F544" s="701"/>
      <c r="G544" s="701"/>
    </row>
    <row r="545" spans="4:7">
      <c r="D545" s="701"/>
      <c r="F545" s="701"/>
      <c r="G545" s="701"/>
    </row>
    <row r="546" spans="4:7">
      <c r="D546" s="701"/>
      <c r="F546" s="701"/>
      <c r="G546" s="701"/>
    </row>
    <row r="547" spans="4:7">
      <c r="D547" s="701"/>
      <c r="F547" s="701"/>
      <c r="G547" s="701"/>
    </row>
    <row r="548" spans="4:7">
      <c r="D548" s="701"/>
      <c r="F548" s="701"/>
      <c r="G548" s="701"/>
    </row>
    <row r="549" spans="4:7">
      <c r="D549" s="701"/>
      <c r="F549" s="701"/>
      <c r="G549" s="701"/>
    </row>
    <row r="550" spans="4:7">
      <c r="D550" s="701"/>
      <c r="F550" s="701"/>
      <c r="G550" s="701"/>
    </row>
    <row r="551" spans="4:7">
      <c r="D551" s="701"/>
      <c r="F551" s="701"/>
      <c r="G551" s="701"/>
    </row>
    <row r="552" spans="4:7">
      <c r="D552" s="701"/>
      <c r="F552" s="701"/>
      <c r="G552" s="701"/>
    </row>
    <row r="553" spans="4:7">
      <c r="D553" s="701"/>
      <c r="F553" s="701"/>
      <c r="G553" s="701"/>
    </row>
    <row r="554" spans="4:7">
      <c r="D554" s="701"/>
      <c r="F554" s="701"/>
      <c r="G554" s="701"/>
    </row>
    <row r="555" spans="4:7">
      <c r="D555" s="701"/>
      <c r="F555" s="701"/>
      <c r="G555" s="701"/>
    </row>
    <row r="556" spans="4:7">
      <c r="D556" s="701"/>
      <c r="F556" s="701"/>
      <c r="G556" s="701"/>
    </row>
    <row r="557" spans="4:7">
      <c r="D557" s="701"/>
      <c r="F557" s="701"/>
      <c r="G557" s="701"/>
    </row>
    <row r="558" spans="4:7">
      <c r="D558" s="701"/>
      <c r="F558" s="701"/>
      <c r="G558" s="701"/>
    </row>
    <row r="559" spans="4:7">
      <c r="D559" s="701"/>
      <c r="F559" s="701"/>
      <c r="G559" s="701"/>
    </row>
    <row r="560" spans="4:7">
      <c r="D560" s="701"/>
      <c r="F560" s="701"/>
      <c r="G560" s="701"/>
    </row>
    <row r="561" spans="4:7">
      <c r="D561" s="701"/>
      <c r="F561" s="701"/>
      <c r="G561" s="701"/>
    </row>
    <row r="562" spans="4:7">
      <c r="D562" s="701"/>
      <c r="F562" s="701"/>
      <c r="G562" s="701"/>
    </row>
    <row r="563" spans="4:7">
      <c r="D563" s="701"/>
      <c r="F563" s="701"/>
      <c r="G563" s="701"/>
    </row>
    <row r="564" spans="4:7">
      <c r="D564" s="701"/>
      <c r="F564" s="701"/>
      <c r="G564" s="701"/>
    </row>
    <row r="565" spans="4:7">
      <c r="D565" s="701"/>
      <c r="F565" s="701"/>
      <c r="G565" s="701"/>
    </row>
    <row r="566" spans="4:7">
      <c r="D566" s="701"/>
      <c r="F566" s="701"/>
      <c r="G566" s="701"/>
    </row>
    <row r="567" spans="4:7">
      <c r="D567" s="701"/>
      <c r="F567" s="701"/>
      <c r="G567" s="701"/>
    </row>
    <row r="568" spans="4:7">
      <c r="D568" s="701"/>
      <c r="F568" s="701"/>
      <c r="G568" s="701"/>
    </row>
    <row r="569" spans="4:7">
      <c r="D569" s="701"/>
      <c r="F569" s="701"/>
      <c r="G569" s="701"/>
    </row>
    <row r="570" spans="4:7">
      <c r="D570" s="701"/>
      <c r="F570" s="701"/>
      <c r="G570" s="701"/>
    </row>
    <row r="571" spans="4:7">
      <c r="D571" s="701"/>
      <c r="F571" s="701"/>
      <c r="G571" s="701"/>
    </row>
    <row r="572" spans="4:7">
      <c r="D572" s="701"/>
      <c r="F572" s="701"/>
      <c r="G572" s="701"/>
    </row>
    <row r="573" spans="4:7">
      <c r="D573" s="701"/>
      <c r="F573" s="701"/>
      <c r="G573" s="701"/>
    </row>
    <row r="574" spans="4:7">
      <c r="D574" s="701"/>
      <c r="F574" s="701"/>
      <c r="G574" s="701"/>
    </row>
    <row r="575" spans="4:7">
      <c r="D575" s="701"/>
      <c r="F575" s="701"/>
      <c r="G575" s="701"/>
    </row>
    <row r="576" spans="4:7">
      <c r="D576" s="701"/>
      <c r="F576" s="701"/>
      <c r="G576" s="701"/>
    </row>
    <row r="577" spans="4:7">
      <c r="D577" s="701"/>
      <c r="F577" s="701"/>
      <c r="G577" s="701"/>
    </row>
    <row r="578" spans="4:7">
      <c r="D578" s="701"/>
      <c r="F578" s="701"/>
      <c r="G578" s="701"/>
    </row>
    <row r="579" spans="4:7">
      <c r="D579" s="701"/>
      <c r="F579" s="701"/>
      <c r="G579" s="701"/>
    </row>
    <row r="580" spans="4:7">
      <c r="D580" s="701"/>
      <c r="F580" s="701"/>
      <c r="G580" s="701"/>
    </row>
    <row r="581" spans="4:7">
      <c r="D581" s="701"/>
      <c r="F581" s="701"/>
      <c r="G581" s="701"/>
    </row>
    <row r="582" spans="4:7">
      <c r="D582" s="701"/>
      <c r="F582" s="701"/>
      <c r="G582" s="701"/>
    </row>
    <row r="583" spans="4:7">
      <c r="D583" s="701"/>
      <c r="F583" s="701"/>
      <c r="G583" s="701"/>
    </row>
    <row r="584" spans="4:7">
      <c r="D584" s="701"/>
      <c r="F584" s="701"/>
      <c r="G584" s="701"/>
    </row>
    <row r="585" spans="4:7">
      <c r="D585" s="701"/>
      <c r="F585" s="701"/>
      <c r="G585" s="701"/>
    </row>
    <row r="586" spans="4:7">
      <c r="D586" s="701"/>
      <c r="F586" s="701"/>
      <c r="G586" s="701"/>
    </row>
    <row r="587" spans="4:7">
      <c r="D587" s="701"/>
      <c r="F587" s="701"/>
      <c r="G587" s="701"/>
    </row>
    <row r="588" spans="4:7">
      <c r="D588" s="701"/>
      <c r="F588" s="701"/>
      <c r="G588" s="701"/>
    </row>
    <row r="589" spans="4:7">
      <c r="D589" s="701"/>
      <c r="F589" s="701"/>
      <c r="G589" s="701"/>
    </row>
    <row r="590" spans="4:7">
      <c r="D590" s="701"/>
      <c r="F590" s="701"/>
      <c r="G590" s="701"/>
    </row>
    <row r="591" spans="4:7">
      <c r="D591" s="701"/>
      <c r="F591" s="701"/>
      <c r="G591" s="701"/>
    </row>
    <row r="592" spans="4:7">
      <c r="D592" s="701"/>
      <c r="F592" s="701"/>
      <c r="G592" s="701"/>
    </row>
    <row r="593" spans="4:7">
      <c r="D593" s="701"/>
      <c r="F593" s="701"/>
      <c r="G593" s="701"/>
    </row>
    <row r="594" spans="4:7">
      <c r="D594" s="701"/>
      <c r="F594" s="701"/>
      <c r="G594" s="701"/>
    </row>
    <row r="595" spans="4:7">
      <c r="D595" s="701"/>
      <c r="F595" s="701"/>
      <c r="G595" s="701"/>
    </row>
    <row r="596" spans="4:7">
      <c r="D596" s="701"/>
      <c r="F596" s="701"/>
      <c r="G596" s="701"/>
    </row>
    <row r="597" spans="4:7">
      <c r="D597" s="701"/>
      <c r="F597" s="701"/>
      <c r="G597" s="701"/>
    </row>
    <row r="598" spans="4:7">
      <c r="D598" s="701"/>
      <c r="F598" s="701"/>
      <c r="G598" s="701"/>
    </row>
    <row r="599" spans="4:7">
      <c r="D599" s="701"/>
      <c r="F599" s="701"/>
      <c r="G599" s="701"/>
    </row>
    <row r="600" spans="4:7">
      <c r="D600" s="701"/>
      <c r="F600" s="701"/>
      <c r="G600" s="701"/>
    </row>
    <row r="601" spans="4:7">
      <c r="D601" s="701"/>
      <c r="F601" s="701"/>
      <c r="G601" s="701"/>
    </row>
    <row r="602" spans="4:7">
      <c r="D602" s="701"/>
      <c r="F602" s="701"/>
      <c r="G602" s="701"/>
    </row>
    <row r="603" spans="4:7">
      <c r="D603" s="701"/>
      <c r="F603" s="701"/>
      <c r="G603" s="701"/>
    </row>
    <row r="604" spans="4:7">
      <c r="D604" s="701"/>
      <c r="F604" s="701"/>
      <c r="G604" s="701"/>
    </row>
    <row r="605" spans="4:7">
      <c r="D605" s="701"/>
      <c r="F605" s="701"/>
      <c r="G605" s="701"/>
    </row>
    <row r="606" spans="4:7">
      <c r="D606" s="701"/>
      <c r="F606" s="701"/>
      <c r="G606" s="701"/>
    </row>
    <row r="607" spans="4:7">
      <c r="D607" s="701"/>
      <c r="F607" s="701"/>
      <c r="G607" s="701"/>
    </row>
    <row r="608" spans="4:7">
      <c r="D608" s="701"/>
      <c r="F608" s="701"/>
      <c r="G608" s="701"/>
    </row>
    <row r="609" spans="4:7">
      <c r="D609" s="701"/>
      <c r="F609" s="701"/>
      <c r="G609" s="701"/>
    </row>
    <row r="610" spans="4:7">
      <c r="D610" s="701"/>
      <c r="F610" s="701"/>
      <c r="G610" s="701"/>
    </row>
    <row r="611" spans="4:7">
      <c r="D611" s="701"/>
      <c r="F611" s="701"/>
      <c r="G611" s="701"/>
    </row>
    <row r="612" spans="4:7">
      <c r="D612" s="701"/>
      <c r="F612" s="701"/>
      <c r="G612" s="701"/>
    </row>
    <row r="613" spans="4:7">
      <c r="D613" s="701"/>
      <c r="F613" s="701"/>
      <c r="G613" s="701"/>
    </row>
    <row r="614" spans="4:7">
      <c r="D614" s="701"/>
      <c r="F614" s="701"/>
      <c r="G614" s="701"/>
    </row>
    <row r="615" spans="4:7">
      <c r="D615" s="701"/>
      <c r="F615" s="701"/>
      <c r="G615" s="701"/>
    </row>
    <row r="616" spans="4:7">
      <c r="D616" s="701"/>
      <c r="F616" s="701"/>
      <c r="G616" s="701"/>
    </row>
    <row r="617" spans="4:7">
      <c r="D617" s="701"/>
      <c r="F617" s="701"/>
      <c r="G617" s="701"/>
    </row>
    <row r="618" spans="4:7">
      <c r="D618" s="701"/>
      <c r="F618" s="701"/>
      <c r="G618" s="701"/>
    </row>
    <row r="619" spans="4:7">
      <c r="D619" s="701"/>
      <c r="F619" s="701"/>
      <c r="G619" s="701"/>
    </row>
    <row r="620" spans="4:7">
      <c r="D620" s="701"/>
      <c r="F620" s="701"/>
      <c r="G620" s="701"/>
    </row>
    <row r="621" spans="4:7">
      <c r="D621" s="701"/>
      <c r="F621" s="701"/>
      <c r="G621" s="701"/>
    </row>
    <row r="622" spans="4:7">
      <c r="D622" s="701"/>
      <c r="F622" s="701"/>
      <c r="G622" s="701"/>
    </row>
    <row r="623" spans="4:7">
      <c r="D623" s="701"/>
      <c r="F623" s="701"/>
      <c r="G623" s="701"/>
    </row>
    <row r="624" spans="4:7">
      <c r="D624" s="701"/>
      <c r="F624" s="701"/>
      <c r="G624" s="701"/>
    </row>
    <row r="625" spans="4:7">
      <c r="D625" s="701"/>
      <c r="F625" s="701"/>
      <c r="G625" s="701"/>
    </row>
    <row r="626" spans="4:7">
      <c r="D626" s="701"/>
      <c r="F626" s="701"/>
      <c r="G626" s="701"/>
    </row>
    <row r="627" spans="4:7">
      <c r="D627" s="701"/>
      <c r="F627" s="701"/>
      <c r="G627" s="701"/>
    </row>
    <row r="628" spans="4:7">
      <c r="D628" s="701"/>
      <c r="F628" s="701"/>
      <c r="G628" s="701"/>
    </row>
    <row r="629" spans="4:7">
      <c r="D629" s="701"/>
      <c r="F629" s="701"/>
      <c r="G629" s="701"/>
    </row>
    <row r="630" spans="4:7">
      <c r="D630" s="701"/>
      <c r="F630" s="701"/>
      <c r="G630" s="701"/>
    </row>
    <row r="631" spans="4:7">
      <c r="D631" s="701"/>
      <c r="F631" s="701"/>
      <c r="G631" s="701"/>
    </row>
    <row r="632" spans="4:7">
      <c r="D632" s="701"/>
      <c r="F632" s="701"/>
      <c r="G632" s="701"/>
    </row>
    <row r="633" spans="4:7">
      <c r="D633" s="701"/>
      <c r="F633" s="701"/>
      <c r="G633" s="701"/>
    </row>
    <row r="634" spans="4:7">
      <c r="D634" s="701"/>
      <c r="F634" s="701"/>
      <c r="G634" s="701"/>
    </row>
    <row r="635" spans="4:7">
      <c r="D635" s="701"/>
      <c r="F635" s="701"/>
      <c r="G635" s="701"/>
    </row>
    <row r="636" spans="4:7">
      <c r="D636" s="701"/>
      <c r="F636" s="701"/>
      <c r="G636" s="701"/>
    </row>
    <row r="637" spans="4:7">
      <c r="D637" s="701"/>
      <c r="F637" s="701"/>
      <c r="G637" s="701"/>
    </row>
    <row r="638" spans="4:7">
      <c r="D638" s="701"/>
      <c r="F638" s="701"/>
      <c r="G638" s="701"/>
    </row>
    <row r="639" spans="4:7">
      <c r="D639" s="701"/>
      <c r="F639" s="701"/>
      <c r="G639" s="701"/>
    </row>
    <row r="640" spans="4:7">
      <c r="D640" s="701"/>
      <c r="F640" s="701"/>
      <c r="G640" s="701"/>
    </row>
    <row r="641" spans="4:7">
      <c r="D641" s="701"/>
      <c r="F641" s="701"/>
      <c r="G641" s="701"/>
    </row>
    <row r="642" spans="4:7">
      <c r="D642" s="701"/>
      <c r="F642" s="701"/>
      <c r="G642" s="701"/>
    </row>
    <row r="643" spans="4:7">
      <c r="D643" s="701"/>
      <c r="F643" s="701"/>
      <c r="G643" s="701"/>
    </row>
    <row r="644" spans="4:7">
      <c r="D644" s="701"/>
      <c r="F644" s="701"/>
      <c r="G644" s="701"/>
    </row>
    <row r="645" spans="4:7">
      <c r="D645" s="701"/>
      <c r="F645" s="701"/>
      <c r="G645" s="701"/>
    </row>
    <row r="646" spans="4:7">
      <c r="D646" s="701"/>
      <c r="F646" s="701"/>
      <c r="G646" s="701"/>
    </row>
    <row r="647" spans="4:7">
      <c r="D647" s="701"/>
      <c r="F647" s="701"/>
      <c r="G647" s="701"/>
    </row>
    <row r="648" spans="4:7">
      <c r="D648" s="701"/>
      <c r="F648" s="701"/>
      <c r="G648" s="701"/>
    </row>
    <row r="649" spans="4:7">
      <c r="D649" s="701"/>
      <c r="F649" s="701"/>
      <c r="G649" s="701"/>
    </row>
    <row r="650" spans="4:7">
      <c r="D650" s="701"/>
      <c r="F650" s="701"/>
      <c r="G650" s="701"/>
    </row>
    <row r="651" spans="4:7">
      <c r="D651" s="701"/>
      <c r="F651" s="701"/>
      <c r="G651" s="701"/>
    </row>
    <row r="652" spans="4:7">
      <c r="D652" s="701"/>
      <c r="F652" s="701"/>
      <c r="G652" s="701"/>
    </row>
    <row r="653" spans="4:7">
      <c r="D653" s="701"/>
      <c r="F653" s="701"/>
      <c r="G653" s="701"/>
    </row>
    <row r="654" spans="4:7">
      <c r="D654" s="701"/>
      <c r="F654" s="701"/>
      <c r="G654" s="701"/>
    </row>
    <row r="655" spans="4:7">
      <c r="D655" s="701"/>
      <c r="F655" s="701"/>
      <c r="G655" s="701"/>
    </row>
    <row r="656" spans="4:7">
      <c r="D656" s="701"/>
      <c r="F656" s="701"/>
      <c r="G656" s="701"/>
    </row>
    <row r="657" spans="4:7">
      <c r="D657" s="701"/>
      <c r="F657" s="701"/>
      <c r="G657" s="701"/>
    </row>
    <row r="658" spans="4:7">
      <c r="D658" s="701"/>
      <c r="F658" s="701"/>
      <c r="G658" s="701"/>
    </row>
    <row r="659" spans="4:7">
      <c r="D659" s="701"/>
      <c r="F659" s="701"/>
      <c r="G659" s="701"/>
    </row>
    <row r="660" spans="4:7">
      <c r="D660" s="701"/>
      <c r="F660" s="701"/>
      <c r="G660" s="701"/>
    </row>
    <row r="661" spans="4:7">
      <c r="D661" s="701"/>
      <c r="F661" s="701"/>
      <c r="G661" s="701"/>
    </row>
    <row r="662" spans="4:7">
      <c r="D662" s="701"/>
      <c r="F662" s="701"/>
      <c r="G662" s="701"/>
    </row>
    <row r="663" spans="4:7">
      <c r="D663" s="701"/>
      <c r="F663" s="701"/>
      <c r="G663" s="701"/>
    </row>
    <row r="664" spans="4:7">
      <c r="D664" s="701"/>
      <c r="F664" s="701"/>
      <c r="G664" s="701"/>
    </row>
    <row r="665" spans="4:7">
      <c r="D665" s="701"/>
      <c r="F665" s="701"/>
      <c r="G665" s="701"/>
    </row>
    <row r="666" spans="4:7">
      <c r="D666" s="701"/>
      <c r="F666" s="701"/>
      <c r="G666" s="701"/>
    </row>
    <row r="667" spans="4:7">
      <c r="D667" s="701"/>
      <c r="F667" s="701"/>
      <c r="G667" s="701"/>
    </row>
    <row r="668" spans="4:7">
      <c r="D668" s="701"/>
      <c r="F668" s="701"/>
      <c r="G668" s="701"/>
    </row>
    <row r="669" spans="4:7">
      <c r="D669" s="701"/>
      <c r="F669" s="701"/>
      <c r="G669" s="701"/>
    </row>
    <row r="670" spans="4:7">
      <c r="D670" s="701"/>
      <c r="F670" s="701"/>
      <c r="G670" s="701"/>
    </row>
    <row r="671" spans="4:7">
      <c r="D671" s="701"/>
      <c r="F671" s="701"/>
      <c r="G671" s="701"/>
    </row>
    <row r="672" spans="4:7">
      <c r="D672" s="701"/>
      <c r="F672" s="701"/>
      <c r="G672" s="701"/>
    </row>
    <row r="673" spans="4:7">
      <c r="D673" s="701"/>
      <c r="F673" s="701"/>
      <c r="G673" s="701"/>
    </row>
    <row r="674" spans="4:7">
      <c r="D674" s="701"/>
      <c r="F674" s="701"/>
      <c r="G674" s="701"/>
    </row>
    <row r="675" spans="4:7">
      <c r="D675" s="701"/>
      <c r="F675" s="701"/>
      <c r="G675" s="701"/>
    </row>
    <row r="676" spans="4:7">
      <c r="D676" s="701"/>
      <c r="F676" s="701"/>
      <c r="G676" s="701"/>
    </row>
    <row r="677" spans="4:7">
      <c r="D677" s="701"/>
      <c r="F677" s="701"/>
      <c r="G677" s="701"/>
    </row>
    <row r="678" spans="4:7">
      <c r="D678" s="701"/>
      <c r="F678" s="701"/>
      <c r="G678" s="701"/>
    </row>
    <row r="679" spans="4:7">
      <c r="D679" s="701"/>
      <c r="F679" s="701"/>
      <c r="G679" s="701"/>
    </row>
    <row r="680" spans="4:7">
      <c r="D680" s="701"/>
      <c r="F680" s="701"/>
      <c r="G680" s="701"/>
    </row>
    <row r="681" spans="4:7">
      <c r="D681" s="701"/>
      <c r="F681" s="701"/>
      <c r="G681" s="701"/>
    </row>
    <row r="682" spans="4:7">
      <c r="D682" s="701"/>
      <c r="F682" s="701"/>
      <c r="G682" s="701"/>
    </row>
    <row r="683" spans="4:7">
      <c r="D683" s="701"/>
      <c r="F683" s="701"/>
      <c r="G683" s="701"/>
    </row>
    <row r="684" spans="4:7">
      <c r="D684" s="701"/>
      <c r="F684" s="701"/>
      <c r="G684" s="701"/>
    </row>
    <row r="685" spans="4:7">
      <c r="D685" s="701"/>
      <c r="F685" s="701"/>
      <c r="G685" s="701"/>
    </row>
    <row r="686" spans="4:7">
      <c r="D686" s="701"/>
      <c r="F686" s="701"/>
      <c r="G686" s="701"/>
    </row>
    <row r="687" spans="4:7">
      <c r="D687" s="701"/>
      <c r="F687" s="701"/>
      <c r="G687" s="701"/>
    </row>
    <row r="688" spans="4:7">
      <c r="D688" s="701"/>
      <c r="F688" s="701"/>
      <c r="G688" s="701"/>
    </row>
    <row r="689" spans="4:7">
      <c r="D689" s="701"/>
      <c r="F689" s="701"/>
      <c r="G689" s="701"/>
    </row>
    <row r="690" spans="4:7">
      <c r="D690" s="701"/>
      <c r="F690" s="701"/>
      <c r="G690" s="701"/>
    </row>
    <row r="691" spans="4:7">
      <c r="D691" s="701"/>
      <c r="F691" s="701"/>
      <c r="G691" s="701"/>
    </row>
    <row r="692" spans="4:7">
      <c r="D692" s="701"/>
      <c r="F692" s="701"/>
      <c r="G692" s="701"/>
    </row>
    <row r="693" spans="4:7">
      <c r="D693" s="701"/>
      <c r="F693" s="701"/>
      <c r="G693" s="701"/>
    </row>
    <row r="694" spans="4:7">
      <c r="D694" s="701"/>
      <c r="F694" s="701"/>
      <c r="G694" s="701"/>
    </row>
    <row r="695" spans="4:7">
      <c r="D695" s="701"/>
      <c r="F695" s="701"/>
      <c r="G695" s="701"/>
    </row>
    <row r="696" spans="4:7">
      <c r="D696" s="701"/>
      <c r="F696" s="701"/>
      <c r="G696" s="701"/>
    </row>
    <row r="697" spans="4:7">
      <c r="D697" s="701"/>
      <c r="F697" s="701"/>
      <c r="G697" s="701"/>
    </row>
    <row r="698" spans="4:7">
      <c r="D698" s="701"/>
      <c r="F698" s="701"/>
      <c r="G698" s="701"/>
    </row>
    <row r="699" spans="4:7">
      <c r="D699" s="701"/>
      <c r="F699" s="701"/>
      <c r="G699" s="701"/>
    </row>
    <row r="700" spans="4:7">
      <c r="D700" s="701"/>
      <c r="F700" s="701"/>
      <c r="G700" s="701"/>
    </row>
    <row r="701" spans="4:7">
      <c r="D701" s="701"/>
      <c r="F701" s="701"/>
      <c r="G701" s="701"/>
    </row>
    <row r="702" spans="4:7">
      <c r="D702" s="701"/>
      <c r="F702" s="701"/>
      <c r="G702" s="701"/>
    </row>
    <row r="703" spans="4:7">
      <c r="D703" s="701"/>
      <c r="F703" s="701"/>
      <c r="G703" s="701"/>
    </row>
    <row r="704" spans="4:7">
      <c r="D704" s="701"/>
      <c r="F704" s="701"/>
      <c r="G704" s="701"/>
    </row>
    <row r="705" spans="4:7">
      <c r="D705" s="701"/>
      <c r="F705" s="701"/>
      <c r="G705" s="701"/>
    </row>
    <row r="706" spans="4:7">
      <c r="D706" s="701"/>
      <c r="F706" s="701"/>
      <c r="G706" s="701"/>
    </row>
    <row r="707" spans="4:7">
      <c r="D707" s="701"/>
      <c r="F707" s="701"/>
      <c r="G707" s="701"/>
    </row>
    <row r="708" spans="4:7">
      <c r="D708" s="701"/>
      <c r="F708" s="701"/>
      <c r="G708" s="701"/>
    </row>
    <row r="709" spans="4:7">
      <c r="D709" s="701"/>
      <c r="F709" s="701"/>
      <c r="G709" s="701"/>
    </row>
    <row r="710" spans="4:7">
      <c r="D710" s="701"/>
      <c r="F710" s="701"/>
      <c r="G710" s="701"/>
    </row>
    <row r="711" spans="4:7">
      <c r="D711" s="701"/>
      <c r="F711" s="701"/>
      <c r="G711" s="701"/>
    </row>
    <row r="712" spans="4:7">
      <c r="D712" s="701"/>
      <c r="F712" s="701"/>
      <c r="G712" s="701"/>
    </row>
    <row r="713" spans="4:7">
      <c r="D713" s="701"/>
      <c r="F713" s="701"/>
      <c r="G713" s="701"/>
    </row>
    <row r="714" spans="4:7">
      <c r="D714" s="701"/>
      <c r="F714" s="701"/>
      <c r="G714" s="701"/>
    </row>
    <row r="715" spans="4:7">
      <c r="D715" s="701"/>
      <c r="F715" s="701"/>
      <c r="G715" s="701"/>
    </row>
    <row r="716" spans="4:7">
      <c r="D716" s="701"/>
      <c r="F716" s="701"/>
      <c r="G716" s="701"/>
    </row>
    <row r="717" spans="4:7">
      <c r="D717" s="701"/>
      <c r="F717" s="701"/>
      <c r="G717" s="701"/>
    </row>
    <row r="718" spans="4:7">
      <c r="D718" s="701"/>
      <c r="F718" s="701"/>
      <c r="G718" s="701"/>
    </row>
    <row r="719" spans="4:7">
      <c r="D719" s="701"/>
      <c r="F719" s="701"/>
      <c r="G719" s="701"/>
    </row>
    <row r="720" spans="4:7">
      <c r="D720" s="701"/>
      <c r="F720" s="701"/>
      <c r="G720" s="701"/>
    </row>
    <row r="721" spans="4:7">
      <c r="D721" s="701"/>
      <c r="F721" s="701"/>
      <c r="G721" s="701"/>
    </row>
    <row r="722" spans="4:7">
      <c r="D722" s="701"/>
      <c r="F722" s="701"/>
      <c r="G722" s="701"/>
    </row>
    <row r="723" spans="4:7">
      <c r="D723" s="701"/>
      <c r="F723" s="701"/>
      <c r="G723" s="701"/>
    </row>
    <row r="724" spans="4:7">
      <c r="D724" s="701"/>
      <c r="F724" s="701"/>
      <c r="G724" s="701"/>
    </row>
    <row r="725" spans="4:7">
      <c r="D725" s="701"/>
      <c r="F725" s="701"/>
      <c r="G725" s="701"/>
    </row>
    <row r="726" spans="4:7">
      <c r="D726" s="701"/>
      <c r="F726" s="701"/>
      <c r="G726" s="701"/>
    </row>
    <row r="727" spans="4:7">
      <c r="D727" s="701"/>
      <c r="F727" s="701"/>
      <c r="G727" s="701"/>
    </row>
    <row r="728" spans="4:7">
      <c r="D728" s="701"/>
      <c r="F728" s="701"/>
      <c r="G728" s="701"/>
    </row>
    <row r="729" spans="4:7">
      <c r="D729" s="701"/>
      <c r="F729" s="701"/>
      <c r="G729" s="701"/>
    </row>
    <row r="730" spans="4:7">
      <c r="D730" s="701"/>
      <c r="F730" s="701"/>
      <c r="G730" s="701"/>
    </row>
    <row r="731" spans="4:7">
      <c r="D731" s="701"/>
      <c r="F731" s="701"/>
      <c r="G731" s="701"/>
    </row>
    <row r="732" spans="4:7">
      <c r="D732" s="701"/>
      <c r="F732" s="701"/>
      <c r="G732" s="701"/>
    </row>
    <row r="733" spans="4:7">
      <c r="D733" s="701"/>
      <c r="F733" s="701"/>
      <c r="G733" s="701"/>
    </row>
    <row r="734" spans="4:7">
      <c r="D734" s="701"/>
      <c r="F734" s="701"/>
      <c r="G734" s="701"/>
    </row>
    <row r="735" spans="4:7">
      <c r="D735" s="701"/>
      <c r="F735" s="701"/>
      <c r="G735" s="701"/>
    </row>
    <row r="736" spans="4:7">
      <c r="D736" s="701"/>
      <c r="F736" s="701"/>
      <c r="G736" s="701"/>
    </row>
    <row r="737" spans="4:7">
      <c r="D737" s="701"/>
      <c r="F737" s="701"/>
      <c r="G737" s="701"/>
    </row>
    <row r="738" spans="4:7">
      <c r="D738" s="701"/>
      <c r="F738" s="701"/>
      <c r="G738" s="701"/>
    </row>
    <row r="739" spans="4:7">
      <c r="D739" s="701"/>
      <c r="F739" s="701"/>
      <c r="G739" s="701"/>
    </row>
    <row r="740" spans="4:7">
      <c r="D740" s="701"/>
      <c r="F740" s="701"/>
      <c r="G740" s="701"/>
    </row>
    <row r="741" spans="4:7">
      <c r="D741" s="701"/>
      <c r="F741" s="701"/>
      <c r="G741" s="701"/>
    </row>
    <row r="742" spans="4:7">
      <c r="D742" s="701"/>
      <c r="F742" s="701"/>
      <c r="G742" s="701"/>
    </row>
    <row r="743" spans="4:7">
      <c r="D743" s="701"/>
      <c r="F743" s="701"/>
      <c r="G743" s="701"/>
    </row>
    <row r="744" spans="4:7">
      <c r="D744" s="701"/>
      <c r="F744" s="701"/>
      <c r="G744" s="701"/>
    </row>
    <row r="745" spans="4:7">
      <c r="D745" s="701"/>
      <c r="F745" s="701"/>
      <c r="G745" s="701"/>
    </row>
    <row r="746" spans="4:7">
      <c r="D746" s="701"/>
      <c r="F746" s="701"/>
      <c r="G746" s="701"/>
    </row>
    <row r="747" spans="4:7">
      <c r="D747" s="701"/>
      <c r="F747" s="701"/>
      <c r="G747" s="701"/>
    </row>
    <row r="748" spans="4:7">
      <c r="D748" s="701"/>
      <c r="F748" s="701"/>
      <c r="G748" s="701"/>
    </row>
    <row r="749" spans="4:7">
      <c r="D749" s="701"/>
      <c r="F749" s="701"/>
      <c r="G749" s="701"/>
    </row>
    <row r="750" spans="4:7">
      <c r="D750" s="701"/>
      <c r="F750" s="701"/>
      <c r="G750" s="701"/>
    </row>
    <row r="751" spans="4:7">
      <c r="D751" s="701"/>
      <c r="F751" s="701"/>
      <c r="G751" s="701"/>
    </row>
    <row r="752" spans="4:7">
      <c r="D752" s="701"/>
      <c r="F752" s="701"/>
      <c r="G752" s="701"/>
    </row>
    <row r="753" spans="4:7">
      <c r="D753" s="701"/>
      <c r="F753" s="701"/>
      <c r="G753" s="701"/>
    </row>
    <row r="754" spans="4:7">
      <c r="D754" s="701"/>
      <c r="F754" s="701"/>
      <c r="G754" s="701"/>
    </row>
    <row r="755" spans="4:7">
      <c r="D755" s="701"/>
      <c r="F755" s="701"/>
      <c r="G755" s="701"/>
    </row>
    <row r="756" spans="4:7">
      <c r="D756" s="701"/>
      <c r="F756" s="701"/>
      <c r="G756" s="701"/>
    </row>
    <row r="757" spans="4:7">
      <c r="D757" s="701"/>
      <c r="F757" s="701"/>
      <c r="G757" s="701"/>
    </row>
    <row r="758" spans="4:7">
      <c r="D758" s="701"/>
      <c r="F758" s="701"/>
      <c r="G758" s="701"/>
    </row>
    <row r="759" spans="4:7">
      <c r="D759" s="701"/>
      <c r="F759" s="701"/>
      <c r="G759" s="701"/>
    </row>
    <row r="760" spans="4:7">
      <c r="D760" s="701"/>
      <c r="F760" s="701"/>
      <c r="G760" s="701"/>
    </row>
    <row r="761" spans="4:7">
      <c r="D761" s="701"/>
      <c r="F761" s="701"/>
      <c r="G761" s="701"/>
    </row>
    <row r="762" spans="4:7">
      <c r="D762" s="701"/>
      <c r="F762" s="701"/>
      <c r="G762" s="701"/>
    </row>
    <row r="763" spans="4:7">
      <c r="D763" s="701"/>
      <c r="F763" s="701"/>
      <c r="G763" s="701"/>
    </row>
    <row r="764" spans="4:7">
      <c r="D764" s="701"/>
      <c r="F764" s="701"/>
      <c r="G764" s="701"/>
    </row>
    <row r="765" spans="4:7">
      <c r="D765" s="701"/>
      <c r="F765" s="701"/>
      <c r="G765" s="701"/>
    </row>
    <row r="766" spans="4:7">
      <c r="D766" s="701"/>
      <c r="F766" s="701"/>
      <c r="G766" s="701"/>
    </row>
    <row r="767" spans="4:7">
      <c r="D767" s="701"/>
      <c r="F767" s="701"/>
      <c r="G767" s="701"/>
    </row>
    <row r="768" spans="4:7">
      <c r="D768" s="701"/>
      <c r="F768" s="701"/>
      <c r="G768" s="701"/>
    </row>
    <row r="769" spans="4:7">
      <c r="D769" s="701"/>
      <c r="F769" s="701"/>
      <c r="G769" s="701"/>
    </row>
    <row r="770" spans="4:7">
      <c r="D770" s="701"/>
      <c r="F770" s="701"/>
      <c r="G770" s="701"/>
    </row>
    <row r="771" spans="4:7">
      <c r="D771" s="701"/>
      <c r="F771" s="701"/>
      <c r="G771" s="701"/>
    </row>
    <row r="772" spans="4:7">
      <c r="D772" s="701"/>
      <c r="F772" s="701"/>
      <c r="G772" s="701"/>
    </row>
    <row r="773" spans="4:7">
      <c r="D773" s="701"/>
      <c r="F773" s="701"/>
      <c r="G773" s="701"/>
    </row>
    <row r="774" spans="4:7">
      <c r="D774" s="701"/>
      <c r="F774" s="701"/>
      <c r="G774" s="701"/>
    </row>
    <row r="775" spans="4:7">
      <c r="D775" s="701"/>
      <c r="F775" s="701"/>
      <c r="G775" s="701"/>
    </row>
    <row r="776" spans="4:7">
      <c r="D776" s="701"/>
      <c r="F776" s="701"/>
      <c r="G776" s="701"/>
    </row>
    <row r="777" spans="4:7">
      <c r="D777" s="701"/>
      <c r="F777" s="701"/>
      <c r="G777" s="701"/>
    </row>
    <row r="778" spans="4:7">
      <c r="D778" s="701"/>
      <c r="F778" s="701"/>
      <c r="G778" s="701"/>
    </row>
    <row r="779" spans="4:7">
      <c r="D779" s="701"/>
      <c r="F779" s="701"/>
      <c r="G779" s="701"/>
    </row>
    <row r="780" spans="4:7">
      <c r="D780" s="701"/>
      <c r="F780" s="701"/>
      <c r="G780" s="701"/>
    </row>
    <row r="781" spans="4:7">
      <c r="D781" s="701"/>
      <c r="F781" s="701"/>
      <c r="G781" s="701"/>
    </row>
    <row r="782" spans="4:7">
      <c r="D782" s="701"/>
      <c r="F782" s="701"/>
      <c r="G782" s="701"/>
    </row>
    <row r="783" spans="4:7">
      <c r="D783" s="701"/>
      <c r="F783" s="701"/>
      <c r="G783" s="701"/>
    </row>
    <row r="784" spans="4:7">
      <c r="D784" s="701"/>
      <c r="F784" s="701"/>
      <c r="G784" s="701"/>
    </row>
    <row r="785" spans="4:7">
      <c r="D785" s="701"/>
      <c r="F785" s="701"/>
      <c r="G785" s="701"/>
    </row>
    <row r="786" spans="4:7">
      <c r="D786" s="701"/>
      <c r="F786" s="701"/>
      <c r="G786" s="701"/>
    </row>
    <row r="787" spans="4:7">
      <c r="D787" s="701"/>
      <c r="F787" s="701"/>
      <c r="G787" s="701"/>
    </row>
    <row r="788" spans="4:7">
      <c r="D788" s="701"/>
      <c r="F788" s="701"/>
      <c r="G788" s="701"/>
    </row>
    <row r="789" spans="4:7">
      <c r="D789" s="701"/>
      <c r="F789" s="701"/>
      <c r="G789" s="701"/>
    </row>
    <row r="790" spans="4:7">
      <c r="D790" s="701"/>
      <c r="F790" s="701"/>
      <c r="G790" s="701"/>
    </row>
    <row r="791" spans="4:7">
      <c r="D791" s="701"/>
      <c r="F791" s="701"/>
      <c r="G791" s="701"/>
    </row>
    <row r="792" spans="4:7">
      <c r="D792" s="701"/>
      <c r="F792" s="701"/>
      <c r="G792" s="701"/>
    </row>
    <row r="793" spans="4:7">
      <c r="D793" s="701"/>
      <c r="F793" s="701"/>
      <c r="G793" s="701"/>
    </row>
    <row r="794" spans="4:7">
      <c r="D794" s="701"/>
      <c r="F794" s="701"/>
      <c r="G794" s="701"/>
    </row>
    <row r="795" spans="4:7">
      <c r="D795" s="701"/>
      <c r="F795" s="701"/>
      <c r="G795" s="701"/>
    </row>
  </sheetData>
  <customSheetViews>
    <customSheetView guid="{44B5F5DE-C96C-4269-969A-574D4EEEEEF5}" showPageBreaks="1" view="pageBreakPreview" showRuler="0" topLeftCell="A97">
      <selection activeCell="B126" sqref="B126:G126"/>
      <pageMargins left="0.74803149606299202" right="0.39370078740157499" top="0.74803149606299202" bottom="0.90551181102362199" header="0.511811023622047" footer="0.59055118110236204"/>
      <printOptions horizontalCentered="1"/>
      <pageSetup paperSize="9" firstPageNumber="85"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97">
      <selection activeCell="B126" sqref="B126:G126"/>
      <pageMargins left="0.74803149606299202" right="0.39370078740157499" top="0.74803149606299202" bottom="0.90551181102362199" header="0.511811023622047" footer="0.59055118110236204"/>
      <printOptions horizontalCentered="1"/>
      <pageSetup paperSize="9" firstPageNumber="85"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97">
      <selection activeCell="B126" sqref="B126:G126"/>
      <pageMargins left="0.74803149606299202" right="0.39370078740157499" top="0.74803149606299202" bottom="0.90551181102362199" header="0.511811023622047" footer="0.59055118110236204"/>
      <printOptions horizontalCentered="1"/>
      <pageSetup paperSize="9" firstPageNumber="85"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view="pageBreakPreview" showRuler="0">
      <selection activeCell="I13" sqref="I13"/>
      <pageMargins left="0.74803149606299202" right="0.74803149606299202" top="0.74803149606299202" bottom="4.13" header="0.35" footer="3"/>
      <printOptions horizontalCentered="1"/>
      <pageSetup paperSize="9" firstPageNumber="77" orientation="portrait" blackAndWhite="1" useFirstPageNumber="1" r:id="rId4"/>
      <headerFooter alignWithMargins="0">
        <oddHeader xml:space="preserve">&amp;C   </oddHeader>
        <oddFooter>&amp;C&amp;"Times New Roman,Bold"&amp;P</oddFooter>
      </headerFooter>
    </customSheetView>
  </customSheetViews>
  <mergeCells count="7">
    <mergeCell ref="B29:G29"/>
    <mergeCell ref="B17:D17"/>
    <mergeCell ref="A1:G1"/>
    <mergeCell ref="A2:G2"/>
    <mergeCell ref="A4:G4"/>
    <mergeCell ref="B5:G5"/>
    <mergeCell ref="B16:G16"/>
  </mergeCells>
  <phoneticPr fontId="25" type="noConversion"/>
  <printOptions horizontalCentered="1"/>
  <pageMargins left="0.74803149606299202" right="0.74803149606299202" top="0.74803149606299202" bottom="4.13" header="0.35" footer="3"/>
  <pageSetup paperSize="9" firstPageNumber="77" orientation="portrait" blackAndWhite="1" useFirstPageNumber="1" r:id="rId5"/>
  <headerFooter alignWithMargins="0">
    <oddHeader xml:space="preserve">&amp;C   </oddHeader>
    <oddFooter>&amp;C&amp;"Times New Roman,Bold"&amp;P</oddFooter>
  </headerFooter>
</worksheet>
</file>

<file path=xl/worksheets/sheet25.xml><?xml version="1.0" encoding="utf-8"?>
<worksheet xmlns="http://schemas.openxmlformats.org/spreadsheetml/2006/main" xmlns:r="http://schemas.openxmlformats.org/officeDocument/2006/relationships">
  <sheetPr syncVertical="1" syncRef="A52" transitionEvaluation="1" codeName="Sheet19"/>
  <dimension ref="A1:J62"/>
  <sheetViews>
    <sheetView view="pageBreakPreview" topLeftCell="A52" zoomScaleNormal="115" zoomScaleSheetLayoutView="160" workbookViewId="0">
      <selection activeCell="A59" sqref="A59:I65"/>
    </sheetView>
  </sheetViews>
  <sheetFormatPr defaultColWidth="11" defaultRowHeight="12.75"/>
  <cols>
    <col min="1" max="1" width="6.42578125" style="990" customWidth="1"/>
    <col min="2" max="2" width="8.140625" style="991" customWidth="1"/>
    <col min="3" max="3" width="34.5703125" style="988" customWidth="1"/>
    <col min="4" max="4" width="7.140625" style="995" customWidth="1"/>
    <col min="5" max="5" width="8.140625" style="995" customWidth="1"/>
    <col min="6" max="6" width="10.42578125" style="988" customWidth="1"/>
    <col min="7" max="7" width="8.5703125" style="988" customWidth="1"/>
    <col min="8" max="8" width="3.140625" style="988" customWidth="1"/>
    <col min="9" max="16384" width="11" style="988"/>
  </cols>
  <sheetData>
    <row r="1" spans="1:7" ht="13.35" customHeight="1">
      <c r="A1" s="2481" t="s">
        <v>1566</v>
      </c>
      <c r="B1" s="2481"/>
      <c r="C1" s="2481"/>
      <c r="D1" s="2481"/>
      <c r="E1" s="2481"/>
      <c r="F1" s="2481"/>
      <c r="G1" s="2481"/>
    </row>
    <row r="2" spans="1:7" ht="13.35" customHeight="1">
      <c r="A2" s="2481" t="s">
        <v>1567</v>
      </c>
      <c r="B2" s="2481"/>
      <c r="C2" s="2481"/>
      <c r="D2" s="2481"/>
      <c r="E2" s="2481"/>
      <c r="F2" s="2481"/>
      <c r="G2" s="2481"/>
    </row>
    <row r="3" spans="1:7" ht="12.6" customHeight="1">
      <c r="A3" s="530"/>
      <c r="B3" s="531"/>
      <c r="C3" s="529"/>
      <c r="D3" s="532"/>
      <c r="E3" s="532"/>
      <c r="F3" s="529"/>
      <c r="G3" s="529"/>
    </row>
    <row r="4" spans="1:7" ht="13.35" customHeight="1">
      <c r="A4" s="2427" t="s">
        <v>1279</v>
      </c>
      <c r="B4" s="2427"/>
      <c r="C4" s="2427"/>
      <c r="D4" s="2427"/>
      <c r="E4" s="2427"/>
      <c r="F4" s="2427"/>
      <c r="G4" s="2427"/>
    </row>
    <row r="5" spans="1:7" ht="13.35" customHeight="1">
      <c r="A5" s="1401"/>
      <c r="B5" s="2428"/>
      <c r="C5" s="2428"/>
      <c r="D5" s="2428"/>
      <c r="E5" s="2428"/>
      <c r="F5" s="2428"/>
      <c r="G5" s="2428"/>
    </row>
    <row r="6" spans="1:7" ht="13.35" customHeight="1">
      <c r="A6" s="1401"/>
      <c r="B6" s="927"/>
      <c r="C6" s="927"/>
      <c r="D6" s="1844"/>
      <c r="E6" s="1845" t="s">
        <v>1217</v>
      </c>
      <c r="F6" s="1845" t="s">
        <v>1218</v>
      </c>
      <c r="G6" s="1845" t="s">
        <v>1043</v>
      </c>
    </row>
    <row r="7" spans="1:7" ht="13.35" customHeight="1">
      <c r="A7" s="1401"/>
      <c r="B7" s="1847" t="s">
        <v>1219</v>
      </c>
      <c r="C7" s="927" t="s">
        <v>1220</v>
      </c>
      <c r="D7" s="1848" t="s">
        <v>518</v>
      </c>
      <c r="E7" s="935">
        <v>27896</v>
      </c>
      <c r="F7" s="935">
        <v>1000</v>
      </c>
      <c r="G7" s="935">
        <f>SUM(E7:F7)</f>
        <v>28896</v>
      </c>
    </row>
    <row r="8" spans="1:7" ht="13.35" customHeight="1">
      <c r="A8" s="1401"/>
      <c r="B8" s="1847" t="s">
        <v>1221</v>
      </c>
      <c r="C8" s="1850" t="s">
        <v>1222</v>
      </c>
      <c r="D8" s="1851"/>
      <c r="E8" s="936"/>
      <c r="F8" s="936"/>
      <c r="G8" s="936"/>
    </row>
    <row r="9" spans="1:7" ht="13.35" customHeight="1">
      <c r="A9" s="1401"/>
      <c r="B9" s="1847"/>
      <c r="C9" s="1850" t="s">
        <v>985</v>
      </c>
      <c r="D9" s="1851" t="s">
        <v>518</v>
      </c>
      <c r="E9" s="936">
        <f>G38</f>
        <v>11679</v>
      </c>
      <c r="F9" s="1853">
        <f>G51</f>
        <v>1500</v>
      </c>
      <c r="G9" s="936">
        <f>SUM(E9:F9)</f>
        <v>13179</v>
      </c>
    </row>
    <row r="10" spans="1:7" ht="13.35" customHeight="1">
      <c r="A10" s="1401"/>
      <c r="B10" s="1854" t="s">
        <v>517</v>
      </c>
      <c r="C10" s="927" t="s">
        <v>619</v>
      </c>
      <c r="D10" s="1855" t="s">
        <v>518</v>
      </c>
      <c r="E10" s="1856">
        <f>SUM(E7:E9)</f>
        <v>39575</v>
      </c>
      <c r="F10" s="1856">
        <f>SUM(F7:F9)</f>
        <v>2500</v>
      </c>
      <c r="G10" s="1856">
        <f>SUM(E10:F10)</f>
        <v>42075</v>
      </c>
    </row>
    <row r="11" spans="1:7" s="989" customFormat="1">
      <c r="A11" s="1401"/>
      <c r="B11" s="1847"/>
      <c r="C11" s="927"/>
      <c r="D11" s="934"/>
      <c r="E11" s="934"/>
      <c r="F11" s="1848"/>
      <c r="G11" s="934"/>
    </row>
    <row r="12" spans="1:7" s="989" customFormat="1">
      <c r="A12" s="1401"/>
      <c r="B12" s="1847" t="s">
        <v>620</v>
      </c>
      <c r="C12" s="927" t="s">
        <v>621</v>
      </c>
      <c r="D12" s="927"/>
      <c r="E12" s="927"/>
      <c r="F12" s="1859"/>
      <c r="G12" s="927"/>
    </row>
    <row r="13" spans="1:7" s="989" customFormat="1" ht="13.5" thickBot="1">
      <c r="A13" s="1861"/>
      <c r="B13" s="2425" t="s">
        <v>622</v>
      </c>
      <c r="C13" s="2425"/>
      <c r="D13" s="2425"/>
      <c r="E13" s="2425"/>
      <c r="F13" s="2425"/>
      <c r="G13" s="2425"/>
    </row>
    <row r="14" spans="1:7" s="989" customFormat="1" ht="12.6" customHeight="1" thickTop="1" thickBot="1">
      <c r="A14" s="1861"/>
      <c r="B14" s="2433" t="s">
        <v>623</v>
      </c>
      <c r="C14" s="2433"/>
      <c r="D14" s="2433"/>
      <c r="E14" s="1782" t="s">
        <v>519</v>
      </c>
      <c r="F14" s="1782" t="s">
        <v>624</v>
      </c>
      <c r="G14" s="1865" t="s">
        <v>1043</v>
      </c>
    </row>
    <row r="15" spans="1:7" ht="12.6" customHeight="1" thickTop="1">
      <c r="C15" s="992" t="s">
        <v>522</v>
      </c>
      <c r="D15" s="993"/>
      <c r="E15" s="993"/>
      <c r="F15" s="993"/>
      <c r="G15" s="993"/>
    </row>
    <row r="16" spans="1:7" ht="12.6" customHeight="1">
      <c r="A16" s="990" t="s">
        <v>523</v>
      </c>
      <c r="B16" s="994">
        <v>2230</v>
      </c>
      <c r="C16" s="992" t="s">
        <v>1568</v>
      </c>
      <c r="F16" s="995"/>
      <c r="G16" s="995"/>
    </row>
    <row r="17" spans="1:8" ht="12.6" customHeight="1">
      <c r="B17" s="996">
        <v>1</v>
      </c>
      <c r="C17" s="997" t="s">
        <v>460</v>
      </c>
      <c r="F17" s="995"/>
      <c r="G17" s="995"/>
    </row>
    <row r="18" spans="1:8" ht="12.6" customHeight="1">
      <c r="B18" s="998">
        <v>1.0009999999999999</v>
      </c>
      <c r="C18" s="992" t="s">
        <v>524</v>
      </c>
      <c r="F18" s="995"/>
      <c r="G18" s="995"/>
    </row>
    <row r="19" spans="1:8" ht="12.6" customHeight="1">
      <c r="B19" s="999">
        <v>60</v>
      </c>
      <c r="C19" s="997" t="s">
        <v>556</v>
      </c>
      <c r="F19" s="995"/>
      <c r="G19" s="995"/>
    </row>
    <row r="20" spans="1:8" ht="12.6" customHeight="1">
      <c r="B20" s="1000" t="s">
        <v>557</v>
      </c>
      <c r="C20" s="997" t="s">
        <v>528</v>
      </c>
      <c r="D20" s="1001"/>
      <c r="E20" s="1001">
        <v>3600</v>
      </c>
      <c r="F20" s="2136">
        <v>0</v>
      </c>
      <c r="G20" s="1029">
        <f>F20+E20</f>
        <v>3600</v>
      </c>
    </row>
    <row r="21" spans="1:8" ht="12.6" customHeight="1">
      <c r="B21" s="1000" t="s">
        <v>558</v>
      </c>
      <c r="C21" s="997" t="s">
        <v>530</v>
      </c>
      <c r="D21" s="1001"/>
      <c r="E21" s="1001">
        <v>43</v>
      </c>
      <c r="F21" s="1777">
        <v>0</v>
      </c>
      <c r="G21" s="1029">
        <f>F21+E21</f>
        <v>43</v>
      </c>
    </row>
    <row r="22" spans="1:8" ht="12.6" customHeight="1">
      <c r="B22" s="1000" t="s">
        <v>559</v>
      </c>
      <c r="C22" s="997" t="s">
        <v>532</v>
      </c>
      <c r="D22" s="1001"/>
      <c r="E22" s="1001">
        <v>2000</v>
      </c>
      <c r="F22" s="1777">
        <v>0</v>
      </c>
      <c r="G22" s="1029">
        <f>F22+E22</f>
        <v>2000</v>
      </c>
    </row>
    <row r="23" spans="1:8" ht="12.6" customHeight="1">
      <c r="A23" s="990" t="s">
        <v>517</v>
      </c>
      <c r="B23" s="999">
        <v>60</v>
      </c>
      <c r="C23" s="997" t="s">
        <v>556</v>
      </c>
      <c r="D23" s="1002"/>
      <c r="E23" s="1002">
        <f>SUM(E20:E22)</f>
        <v>5643</v>
      </c>
      <c r="F23" s="2137">
        <f>SUM(F20:F22)</f>
        <v>0</v>
      </c>
      <c r="G23" s="1002">
        <f>SUM(G20:G22)</f>
        <v>5643</v>
      </c>
    </row>
    <row r="24" spans="1:8" ht="12.6" customHeight="1">
      <c r="A24" s="1003" t="s">
        <v>517</v>
      </c>
      <c r="B24" s="1004">
        <v>1.0009999999999999</v>
      </c>
      <c r="C24" s="1005" t="s">
        <v>524</v>
      </c>
      <c r="D24" s="1002"/>
      <c r="E24" s="1002">
        <f>E23</f>
        <v>5643</v>
      </c>
      <c r="F24" s="2137">
        <f>F23</f>
        <v>0</v>
      </c>
      <c r="G24" s="1002">
        <f>G23</f>
        <v>5643</v>
      </c>
      <c r="H24" s="988" t="s">
        <v>697</v>
      </c>
    </row>
    <row r="25" spans="1:8" ht="12.6" customHeight="1">
      <c r="A25" s="1003"/>
      <c r="B25" s="1006"/>
      <c r="C25" s="1007"/>
      <c r="F25" s="995"/>
      <c r="G25" s="995"/>
    </row>
    <row r="26" spans="1:8">
      <c r="A26" s="1009"/>
      <c r="B26" s="1010">
        <v>3</v>
      </c>
      <c r="C26" s="1011" t="s">
        <v>1689</v>
      </c>
      <c r="D26" s="1012"/>
      <c r="E26" s="1012"/>
      <c r="F26" s="1012"/>
      <c r="G26" s="1012"/>
    </row>
    <row r="27" spans="1:8">
      <c r="A27" s="1009"/>
      <c r="B27" s="1013">
        <v>3.101</v>
      </c>
      <c r="C27" s="1014" t="s">
        <v>1569</v>
      </c>
      <c r="D27" s="1012"/>
      <c r="E27" s="1012"/>
      <c r="F27" s="1012"/>
      <c r="G27" s="1012"/>
    </row>
    <row r="28" spans="1:8">
      <c r="A28" s="1009"/>
      <c r="B28" s="1015">
        <v>60</v>
      </c>
      <c r="C28" s="1016" t="s">
        <v>1570</v>
      </c>
      <c r="D28" s="1012"/>
      <c r="E28" s="1012"/>
      <c r="F28" s="1012"/>
      <c r="G28" s="1012"/>
    </row>
    <row r="29" spans="1:8">
      <c r="A29" s="1009"/>
      <c r="B29" s="1017" t="s">
        <v>557</v>
      </c>
      <c r="C29" s="1016" t="s">
        <v>528</v>
      </c>
      <c r="D29" s="276"/>
      <c r="E29" s="276">
        <v>2700</v>
      </c>
      <c r="F29" s="1018">
        <v>1546</v>
      </c>
      <c r="G29" s="78">
        <f t="shared" ref="G29:G34" si="0">F29+E29</f>
        <v>4246</v>
      </c>
      <c r="H29" s="988" t="s">
        <v>697</v>
      </c>
    </row>
    <row r="30" spans="1:8">
      <c r="A30" s="1009"/>
      <c r="B30" s="1017" t="s">
        <v>828</v>
      </c>
      <c r="C30" s="1016" t="s">
        <v>188</v>
      </c>
      <c r="D30" s="276"/>
      <c r="E30" s="1793">
        <v>0</v>
      </c>
      <c r="F30" s="276">
        <v>231</v>
      </c>
      <c r="G30" s="78">
        <f t="shared" si="0"/>
        <v>231</v>
      </c>
      <c r="H30" s="988" t="s">
        <v>697</v>
      </c>
    </row>
    <row r="31" spans="1:8">
      <c r="A31" s="1009"/>
      <c r="B31" s="1017" t="s">
        <v>558</v>
      </c>
      <c r="C31" s="1016" t="s">
        <v>530</v>
      </c>
      <c r="D31" s="78"/>
      <c r="E31" s="276">
        <v>168</v>
      </c>
      <c r="F31" s="1721">
        <v>0</v>
      </c>
      <c r="G31" s="78">
        <f t="shared" si="0"/>
        <v>168</v>
      </c>
      <c r="H31" s="988" t="s">
        <v>697</v>
      </c>
    </row>
    <row r="32" spans="1:8">
      <c r="A32" s="1009"/>
      <c r="B32" s="1017" t="s">
        <v>559</v>
      </c>
      <c r="C32" s="1011" t="s">
        <v>532</v>
      </c>
      <c r="D32" s="25"/>
      <c r="E32" s="299">
        <v>300</v>
      </c>
      <c r="F32" s="1716">
        <v>0</v>
      </c>
      <c r="G32" s="78">
        <f t="shared" si="0"/>
        <v>300</v>
      </c>
      <c r="H32" s="988" t="s">
        <v>697</v>
      </c>
    </row>
    <row r="33" spans="1:10">
      <c r="A33" s="1009"/>
      <c r="B33" s="1017" t="s">
        <v>690</v>
      </c>
      <c r="C33" s="1011" t="s">
        <v>1617</v>
      </c>
      <c r="D33" s="78"/>
      <c r="E33" s="1721">
        <v>0</v>
      </c>
      <c r="F33" s="78">
        <v>290</v>
      </c>
      <c r="G33" s="78">
        <f t="shared" si="0"/>
        <v>290</v>
      </c>
      <c r="H33" s="988" t="s">
        <v>697</v>
      </c>
    </row>
    <row r="34" spans="1:10" ht="25.5">
      <c r="A34" s="1009"/>
      <c r="B34" s="1017" t="s">
        <v>641</v>
      </c>
      <c r="C34" s="1016" t="s">
        <v>1652</v>
      </c>
      <c r="D34" s="78"/>
      <c r="E34" s="78">
        <v>801</v>
      </c>
      <c r="F34" s="1721">
        <v>0</v>
      </c>
      <c r="G34" s="78">
        <f t="shared" si="0"/>
        <v>801</v>
      </c>
      <c r="H34" s="988" t="s">
        <v>2091</v>
      </c>
    </row>
    <row r="35" spans="1:10">
      <c r="A35" s="1009" t="s">
        <v>517</v>
      </c>
      <c r="B35" s="1015">
        <v>60</v>
      </c>
      <c r="C35" s="1016" t="s">
        <v>741</v>
      </c>
      <c r="D35" s="1019"/>
      <c r="E35" s="32">
        <f>SUM(E29:E34)</f>
        <v>3969</v>
      </c>
      <c r="F35" s="32">
        <f>SUM(F29:F34)</f>
        <v>2067</v>
      </c>
      <c r="G35" s="32">
        <f>SUM(G29:G34)</f>
        <v>6036</v>
      </c>
    </row>
    <row r="36" spans="1:10">
      <c r="A36" s="1020" t="s">
        <v>517</v>
      </c>
      <c r="B36" s="1021">
        <v>3.101</v>
      </c>
      <c r="C36" s="1022" t="s">
        <v>1569</v>
      </c>
      <c r="D36" s="34"/>
      <c r="E36" s="34">
        <f>E35</f>
        <v>3969</v>
      </c>
      <c r="F36" s="34">
        <f>F35</f>
        <v>2067</v>
      </c>
      <c r="G36" s="34">
        <f>G35</f>
        <v>6036</v>
      </c>
    </row>
    <row r="37" spans="1:10">
      <c r="A37" s="1023" t="s">
        <v>517</v>
      </c>
      <c r="B37" s="1024">
        <v>2230</v>
      </c>
      <c r="C37" s="1025" t="s">
        <v>1568</v>
      </c>
      <c r="D37" s="1002"/>
      <c r="E37" s="1002">
        <f>E36+E24</f>
        <v>9612</v>
      </c>
      <c r="F37" s="1002">
        <f>F36+F24</f>
        <v>2067</v>
      </c>
      <c r="G37" s="1002">
        <f>G36+G24</f>
        <v>11679</v>
      </c>
    </row>
    <row r="38" spans="1:10">
      <c r="A38" s="1026" t="s">
        <v>517</v>
      </c>
      <c r="B38" s="1027"/>
      <c r="C38" s="1028" t="s">
        <v>522</v>
      </c>
      <c r="D38" s="1002"/>
      <c r="E38" s="1002">
        <f>E37</f>
        <v>9612</v>
      </c>
      <c r="F38" s="1002">
        <f>F37</f>
        <v>2067</v>
      </c>
      <c r="G38" s="1002">
        <f>G37</f>
        <v>11679</v>
      </c>
    </row>
    <row r="39" spans="1:10">
      <c r="C39" s="992" t="s">
        <v>1392</v>
      </c>
      <c r="D39" s="1030"/>
      <c r="E39" s="1030"/>
      <c r="F39" s="1030"/>
      <c r="G39" s="1030"/>
    </row>
    <row r="40" spans="1:10">
      <c r="A40" s="1009" t="s">
        <v>523</v>
      </c>
      <c r="B40" s="1031">
        <v>4059</v>
      </c>
      <c r="C40" s="1032" t="s">
        <v>711</v>
      </c>
      <c r="D40" s="1030"/>
      <c r="E40" s="1030"/>
      <c r="F40" s="1030"/>
      <c r="G40" s="1030"/>
    </row>
    <row r="41" spans="1:10">
      <c r="B41" s="1033">
        <v>1</v>
      </c>
      <c r="C41" s="1034" t="s">
        <v>712</v>
      </c>
      <c r="D41" s="1030"/>
      <c r="E41" s="1030"/>
      <c r="F41" s="1030"/>
      <c r="G41" s="1030"/>
    </row>
    <row r="42" spans="1:10">
      <c r="B42" s="1013">
        <v>1.0509999999999999</v>
      </c>
      <c r="C42" s="992" t="s">
        <v>1768</v>
      </c>
      <c r="D42" s="1030"/>
      <c r="E42" s="1030"/>
      <c r="F42" s="1030"/>
      <c r="G42" s="1030"/>
    </row>
    <row r="43" spans="1:10">
      <c r="B43" s="991">
        <v>61</v>
      </c>
      <c r="C43" s="997" t="s">
        <v>742</v>
      </c>
      <c r="D43" s="1030"/>
      <c r="E43" s="1030"/>
      <c r="F43" s="1030"/>
      <c r="G43" s="1030"/>
    </row>
    <row r="44" spans="1:10">
      <c r="A44" s="1003"/>
      <c r="B44" s="1035"/>
      <c r="C44" s="1011"/>
      <c r="D44" s="1038"/>
      <c r="E44" s="1038"/>
      <c r="F44" s="1038"/>
      <c r="G44" s="1038"/>
      <c r="J44" s="988" t="s">
        <v>2166</v>
      </c>
    </row>
    <row r="45" spans="1:10" ht="25.5">
      <c r="A45" s="1003"/>
      <c r="B45" s="1036">
        <v>64</v>
      </c>
      <c r="C45" s="1037" t="s">
        <v>1516</v>
      </c>
      <c r="D45" s="1038"/>
      <c r="E45" s="1038"/>
      <c r="F45" s="1038"/>
      <c r="G45" s="1038"/>
    </row>
    <row r="46" spans="1:10">
      <c r="A46" s="1003"/>
      <c r="B46" s="1035" t="s">
        <v>1517</v>
      </c>
      <c r="C46" s="1011" t="s">
        <v>1518</v>
      </c>
      <c r="D46" s="30"/>
      <c r="E46" s="25">
        <v>1500</v>
      </c>
      <c r="F46" s="1716">
        <v>0</v>
      </c>
      <c r="G46" s="25">
        <f>E46</f>
        <v>1500</v>
      </c>
      <c r="H46" s="988" t="s">
        <v>1509</v>
      </c>
    </row>
    <row r="47" spans="1:10" ht="25.5">
      <c r="A47" s="1039" t="s">
        <v>517</v>
      </c>
      <c r="B47" s="1036">
        <v>64</v>
      </c>
      <c r="C47" s="1037" t="s">
        <v>1516</v>
      </c>
      <c r="D47" s="37"/>
      <c r="E47" s="32">
        <f>SUM(E46:E46)</f>
        <v>1500</v>
      </c>
      <c r="F47" s="1718">
        <f>SUM(F46:F46)</f>
        <v>0</v>
      </c>
      <c r="G47" s="32">
        <f>SUM(G46:G46)</f>
        <v>1500</v>
      </c>
    </row>
    <row r="48" spans="1:10">
      <c r="A48" s="1003" t="s">
        <v>517</v>
      </c>
      <c r="B48" s="1021">
        <v>1.0509999999999999</v>
      </c>
      <c r="C48" s="1005" t="s">
        <v>1768</v>
      </c>
      <c r="D48" s="34"/>
      <c r="E48" s="34">
        <f t="shared" ref="E48:G49" si="1">E47</f>
        <v>1500</v>
      </c>
      <c r="F48" s="1809">
        <f t="shared" si="1"/>
        <v>0</v>
      </c>
      <c r="G48" s="34">
        <f t="shared" si="1"/>
        <v>1500</v>
      </c>
    </row>
    <row r="49" spans="1:7">
      <c r="A49" s="990" t="s">
        <v>517</v>
      </c>
      <c r="B49" s="1033">
        <v>1</v>
      </c>
      <c r="C49" s="1034" t="s">
        <v>712</v>
      </c>
      <c r="D49" s="34"/>
      <c r="E49" s="34">
        <f t="shared" si="1"/>
        <v>1500</v>
      </c>
      <c r="F49" s="1809">
        <f t="shared" si="1"/>
        <v>0</v>
      </c>
      <c r="G49" s="34">
        <f t="shared" si="1"/>
        <v>1500</v>
      </c>
    </row>
    <row r="50" spans="1:7">
      <c r="A50" s="1009" t="s">
        <v>517</v>
      </c>
      <c r="B50" s="1031">
        <v>4059</v>
      </c>
      <c r="C50" s="1032" t="s">
        <v>711</v>
      </c>
      <c r="D50" s="32"/>
      <c r="E50" s="32">
        <f>E47</f>
        <v>1500</v>
      </c>
      <c r="F50" s="1796">
        <f>F47</f>
        <v>0</v>
      </c>
      <c r="G50" s="34">
        <f>G49</f>
        <v>1500</v>
      </c>
    </row>
    <row r="51" spans="1:7">
      <c r="A51" s="1026" t="s">
        <v>517</v>
      </c>
      <c r="B51" s="1027"/>
      <c r="C51" s="1028" t="s">
        <v>1392</v>
      </c>
      <c r="D51" s="78"/>
      <c r="E51" s="78">
        <f>E50</f>
        <v>1500</v>
      </c>
      <c r="F51" s="1777">
        <f>F50</f>
        <v>0</v>
      </c>
      <c r="G51" s="34">
        <f>G50</f>
        <v>1500</v>
      </c>
    </row>
    <row r="52" spans="1:7">
      <c r="A52" s="1026" t="s">
        <v>517</v>
      </c>
      <c r="B52" s="1027"/>
      <c r="C52" s="1028" t="s">
        <v>518</v>
      </c>
      <c r="D52" s="1040"/>
      <c r="E52" s="1040">
        <f>E38+E51</f>
        <v>11112</v>
      </c>
      <c r="F52" s="1040">
        <f>F38+F51</f>
        <v>2067</v>
      </c>
      <c r="G52" s="1040">
        <f>G38+G51</f>
        <v>13179</v>
      </c>
    </row>
    <row r="53" spans="1:7">
      <c r="B53" s="589" t="s">
        <v>1925</v>
      </c>
    </row>
    <row r="54" spans="1:7">
      <c r="B54" s="1962" t="s">
        <v>1110</v>
      </c>
    </row>
    <row r="55" spans="1:7" ht="29.25" customHeight="1">
      <c r="B55" s="2479" t="s">
        <v>1446</v>
      </c>
      <c r="C55" s="2479"/>
      <c r="D55" s="2480"/>
      <c r="E55" s="2480"/>
      <c r="F55" s="2479"/>
      <c r="G55" s="2479"/>
    </row>
    <row r="56" spans="1:7">
      <c r="B56" s="1806"/>
      <c r="C56" s="1806"/>
      <c r="D56" s="1884"/>
      <c r="E56" s="1884"/>
      <c r="F56" s="1806"/>
      <c r="G56" s="1806"/>
    </row>
    <row r="57" spans="1:7">
      <c r="B57" s="1806"/>
      <c r="C57" s="1806"/>
      <c r="D57" s="1884"/>
      <c r="E57" s="1884"/>
      <c r="F57" s="1806"/>
      <c r="G57" s="1806"/>
    </row>
    <row r="59" spans="1:7" ht="13.5" thickBot="1"/>
    <row r="60" spans="1:7" ht="13.5" thickTop="1">
      <c r="B60" s="1826"/>
      <c r="C60" s="1826"/>
      <c r="D60" s="1864"/>
      <c r="E60" s="1826"/>
      <c r="F60" s="1864"/>
      <c r="G60" s="1951"/>
    </row>
    <row r="62" spans="1:7">
      <c r="B62" s="684"/>
      <c r="C62" s="684"/>
      <c r="D62" s="684"/>
      <c r="E62" s="684"/>
      <c r="F62" s="684"/>
      <c r="G62" s="684"/>
    </row>
  </sheetData>
  <customSheetViews>
    <customSheetView guid="{44B5F5DE-C96C-4269-969A-574D4EEEEEF5}" showPageBreaks="1" view="pageBreakPreview" showRuler="0" topLeftCell="A12">
      <selection activeCell="F55" sqref="F55"/>
      <pageMargins left="0.74803149606299202" right="0.39370078740157499" top="0.74803149606299202" bottom="0.90551181102362199" header="0.511811023622047" footer="0.59055118110236204"/>
      <printOptions horizontalCentered="1"/>
      <pageSetup paperSize="9" firstPageNumber="89"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12">
      <selection activeCell="F55" sqref="F55"/>
      <pageMargins left="0.74803149606299202" right="0.39370078740157499" top="0.74803149606299202" bottom="0.90551181102362199" header="0.511811023622047" footer="0.59055118110236204"/>
      <printOptions horizontalCentered="1"/>
      <pageSetup paperSize="9" firstPageNumber="89"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12">
      <selection activeCell="F55" sqref="F55"/>
      <pageMargins left="0.74803149606299202" right="0.39370078740157499" top="0.74803149606299202" bottom="0.90551181102362199" header="0.511811023622047" footer="0.59055118110236204"/>
      <printOptions horizontalCentered="1"/>
      <pageSetup paperSize="9" firstPageNumber="89"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view="pageBreakPreview" showRuler="0" topLeftCell="A37">
      <selection activeCell="A37" sqref="A1:H65536"/>
      <pageMargins left="0.74803149606299202" right="0.74803149606299202" top="0.74803149606299202" bottom="4.13" header="0.35" footer="3"/>
      <printOptions horizontalCentered="1"/>
      <pageSetup paperSize="9" firstPageNumber="78" orientation="portrait" blackAndWhite="1" useFirstPageNumber="1" r:id="rId4"/>
      <headerFooter alignWithMargins="0">
        <oddHeader xml:space="preserve">&amp;C   </oddHeader>
        <oddFooter>&amp;C&amp;"Times New Roman,Bold"&amp;P</oddFooter>
      </headerFooter>
    </customSheetView>
  </customSheetViews>
  <mergeCells count="7">
    <mergeCell ref="B55:G55"/>
    <mergeCell ref="B13:G13"/>
    <mergeCell ref="B14:D14"/>
    <mergeCell ref="A1:G1"/>
    <mergeCell ref="A2:G2"/>
    <mergeCell ref="A4:G4"/>
    <mergeCell ref="B5:G5"/>
  </mergeCells>
  <phoneticPr fontId="15" type="noConversion"/>
  <printOptions horizontalCentered="1"/>
  <pageMargins left="0.74803149606299202" right="0.74803149606299202" top="0.74803149606299202" bottom="4.13" header="0.35" footer="3"/>
  <pageSetup paperSize="9" firstPageNumber="78" orientation="portrait" blackAndWhite="1" useFirstPageNumber="1" r:id="rId5"/>
  <headerFooter alignWithMargins="0">
    <oddHeader xml:space="preserve">&amp;C   </oddHeader>
    <oddFooter>&amp;C&amp;"Times New Roman,Bold"&amp;P</oddFooter>
  </headerFooter>
</worksheet>
</file>

<file path=xl/worksheets/sheet26.xml><?xml version="1.0" encoding="utf-8"?>
<worksheet xmlns="http://schemas.openxmlformats.org/spreadsheetml/2006/main" xmlns:r="http://schemas.openxmlformats.org/officeDocument/2006/relationships">
  <sheetPr syncVertical="1" syncRef="A73" transitionEvaluation="1" codeName="Sheet20"/>
  <dimension ref="A1:I98"/>
  <sheetViews>
    <sheetView view="pageBreakPreview" topLeftCell="A73" zoomScale="115" zoomScaleSheetLayoutView="100" workbookViewId="0">
      <selection activeCell="A92" sqref="A92:I104"/>
    </sheetView>
  </sheetViews>
  <sheetFormatPr defaultColWidth="12.42578125" defaultRowHeight="12.75"/>
  <cols>
    <col min="1" max="1" width="6.42578125" style="513" customWidth="1"/>
    <col min="2" max="2" width="8.140625" style="513" customWidth="1"/>
    <col min="3" max="3" width="34.5703125" style="188" customWidth="1"/>
    <col min="4" max="4" width="7.140625" style="201" customWidth="1"/>
    <col min="5" max="5" width="8.140625" style="201" customWidth="1"/>
    <col min="6" max="6" width="10.42578125" style="188" customWidth="1"/>
    <col min="7" max="7" width="8.5703125" style="188" customWidth="1"/>
    <col min="8" max="8" width="3" style="188" customWidth="1"/>
    <col min="9" max="16384" width="12.42578125" style="188"/>
  </cols>
  <sheetData>
    <row r="1" spans="1:7">
      <c r="A1" s="2450" t="s">
        <v>1519</v>
      </c>
      <c r="B1" s="2450"/>
      <c r="C1" s="2450"/>
      <c r="D1" s="2450"/>
      <c r="E1" s="2450"/>
      <c r="F1" s="2450"/>
      <c r="G1" s="2450"/>
    </row>
    <row r="2" spans="1:7">
      <c r="A2" s="2450" t="s">
        <v>1520</v>
      </c>
      <c r="B2" s="2450"/>
      <c r="C2" s="2450"/>
      <c r="D2" s="2450"/>
      <c r="E2" s="2450"/>
      <c r="F2" s="2450"/>
      <c r="G2" s="2450"/>
    </row>
    <row r="3" spans="1:7">
      <c r="A3" s="244"/>
      <c r="B3" s="244"/>
      <c r="C3" s="315"/>
      <c r="D3" s="459"/>
      <c r="E3" s="187"/>
      <c r="F3" s="315"/>
      <c r="G3" s="315"/>
    </row>
    <row r="4" spans="1:7">
      <c r="A4" s="530"/>
      <c r="B4" s="531"/>
      <c r="C4" s="529"/>
      <c r="D4" s="532"/>
      <c r="E4" s="532"/>
      <c r="F4" s="529"/>
      <c r="G4" s="529"/>
    </row>
    <row r="5" spans="1:7">
      <c r="A5" s="2427" t="s">
        <v>1278</v>
      </c>
      <c r="B5" s="2427"/>
      <c r="C5" s="2427"/>
      <c r="D5" s="2427"/>
      <c r="E5" s="2427"/>
      <c r="F5" s="2427"/>
      <c r="G5" s="2427"/>
    </row>
    <row r="6" spans="1:7" ht="13.5">
      <c r="A6" s="1401"/>
      <c r="B6" s="2428"/>
      <c r="C6" s="2428"/>
      <c r="D6" s="2428"/>
      <c r="E6" s="2428"/>
      <c r="F6" s="2428"/>
      <c r="G6" s="2428"/>
    </row>
    <row r="7" spans="1:7">
      <c r="A7" s="1401"/>
      <c r="B7" s="927"/>
      <c r="C7" s="927"/>
      <c r="D7" s="1844"/>
      <c r="E7" s="1845" t="s">
        <v>1217</v>
      </c>
      <c r="F7" s="1845" t="s">
        <v>1218</v>
      </c>
      <c r="G7" s="1845" t="s">
        <v>1043</v>
      </c>
    </row>
    <row r="8" spans="1:7">
      <c r="A8" s="1401"/>
      <c r="B8" s="1847" t="s">
        <v>1219</v>
      </c>
      <c r="C8" s="927" t="s">
        <v>1220</v>
      </c>
      <c r="D8" s="1848" t="s">
        <v>518</v>
      </c>
      <c r="E8" s="935">
        <v>701015</v>
      </c>
      <c r="F8" s="2064">
        <v>0</v>
      </c>
      <c r="G8" s="935">
        <f>SUM(E8:F8)</f>
        <v>701015</v>
      </c>
    </row>
    <row r="9" spans="1:7">
      <c r="A9" s="1401"/>
      <c r="B9" s="1847" t="s">
        <v>1221</v>
      </c>
      <c r="C9" s="1850" t="s">
        <v>1222</v>
      </c>
      <c r="D9" s="1851"/>
      <c r="E9" s="936"/>
      <c r="F9" s="936"/>
      <c r="G9" s="936"/>
    </row>
    <row r="10" spans="1:7">
      <c r="A10" s="1401"/>
      <c r="B10" s="1847"/>
      <c r="C10" s="1850" t="s">
        <v>985</v>
      </c>
      <c r="D10" s="1851" t="s">
        <v>518</v>
      </c>
      <c r="E10" s="936">
        <f>G66</f>
        <v>44584</v>
      </c>
      <c r="F10" s="1853">
        <f>G83</f>
        <v>8395</v>
      </c>
      <c r="G10" s="936">
        <f>SUM(E10:F10)</f>
        <v>52979</v>
      </c>
    </row>
    <row r="11" spans="1:7">
      <c r="A11" s="1401"/>
      <c r="B11" s="1854" t="s">
        <v>517</v>
      </c>
      <c r="C11" s="927" t="s">
        <v>619</v>
      </c>
      <c r="D11" s="1855" t="s">
        <v>518</v>
      </c>
      <c r="E11" s="1856">
        <f>SUM(E8:E10)</f>
        <v>745599</v>
      </c>
      <c r="F11" s="1856">
        <f>SUM(F8:F10)</f>
        <v>8395</v>
      </c>
      <c r="G11" s="1856">
        <f>SUM(E11:F11)</f>
        <v>753994</v>
      </c>
    </row>
    <row r="12" spans="1:7">
      <c r="A12" s="1401"/>
      <c r="B12" s="1847"/>
      <c r="C12" s="927"/>
      <c r="D12" s="934"/>
      <c r="E12" s="934"/>
      <c r="F12" s="1848"/>
      <c r="G12" s="934"/>
    </row>
    <row r="13" spans="1:7">
      <c r="A13" s="1401"/>
      <c r="B13" s="1847" t="s">
        <v>620</v>
      </c>
      <c r="C13" s="927" t="s">
        <v>621</v>
      </c>
      <c r="D13" s="927"/>
      <c r="E13" s="927"/>
      <c r="F13" s="1859"/>
      <c r="G13" s="927"/>
    </row>
    <row r="14" spans="1:7" ht="13.5" thickBot="1">
      <c r="A14" s="1861"/>
      <c r="B14" s="2425" t="s">
        <v>622</v>
      </c>
      <c r="C14" s="2425"/>
      <c r="D14" s="2425"/>
      <c r="E14" s="2425"/>
      <c r="F14" s="2425"/>
      <c r="G14" s="2425"/>
    </row>
    <row r="15" spans="1:7" ht="14.25" thickTop="1" thickBot="1">
      <c r="A15" s="1861"/>
      <c r="B15" s="2433" t="s">
        <v>623</v>
      </c>
      <c r="C15" s="2433"/>
      <c r="D15" s="2433"/>
      <c r="E15" s="1782" t="s">
        <v>519</v>
      </c>
      <c r="F15" s="1782" t="s">
        <v>624</v>
      </c>
      <c r="G15" s="1865" t="s">
        <v>1043</v>
      </c>
    </row>
    <row r="16" spans="1:7" s="697" customFormat="1" ht="13.5" thickTop="1">
      <c r="A16" s="693"/>
      <c r="B16" s="694"/>
      <c r="C16" s="695"/>
      <c r="D16" s="696"/>
      <c r="E16" s="696"/>
      <c r="F16" s="696"/>
      <c r="G16" s="696"/>
    </row>
    <row r="17" spans="1:8">
      <c r="C17" s="501" t="s">
        <v>522</v>
      </c>
      <c r="D17" s="316"/>
      <c r="E17" s="316"/>
      <c r="F17" s="316"/>
      <c r="G17" s="316"/>
    </row>
    <row r="18" spans="1:8">
      <c r="A18" s="513" t="s">
        <v>523</v>
      </c>
      <c r="B18" s="939">
        <v>2029</v>
      </c>
      <c r="C18" s="501" t="s">
        <v>1521</v>
      </c>
      <c r="F18" s="201"/>
      <c r="G18" s="201"/>
    </row>
    <row r="19" spans="1:8">
      <c r="B19" s="1041">
        <v>1E-3</v>
      </c>
      <c r="C19" s="501" t="s">
        <v>524</v>
      </c>
      <c r="F19" s="201"/>
      <c r="G19" s="201"/>
    </row>
    <row r="20" spans="1:8">
      <c r="B20" s="1042">
        <v>0.44</v>
      </c>
      <c r="C20" s="323" t="s">
        <v>526</v>
      </c>
      <c r="F20" s="201"/>
      <c r="G20" s="201"/>
    </row>
    <row r="21" spans="1:8">
      <c r="A21" s="244"/>
      <c r="B21" s="247" t="s">
        <v>1432</v>
      </c>
      <c r="C21" s="248" t="s">
        <v>528</v>
      </c>
      <c r="D21" s="219"/>
      <c r="E21" s="1776">
        <v>0</v>
      </c>
      <c r="F21" s="219">
        <v>13300</v>
      </c>
      <c r="G21" s="219">
        <f>SUM(E21:F21)</f>
        <v>13300</v>
      </c>
      <c r="H21" s="188" t="s">
        <v>697</v>
      </c>
    </row>
    <row r="22" spans="1:8">
      <c r="A22" s="244"/>
      <c r="B22" s="247" t="s">
        <v>1434</v>
      </c>
      <c r="C22" s="248" t="s">
        <v>532</v>
      </c>
      <c r="D22" s="219"/>
      <c r="E22" s="1776">
        <v>0</v>
      </c>
      <c r="F22" s="219">
        <v>124</v>
      </c>
      <c r="G22" s="219">
        <f>SUM(E22:F22)</f>
        <v>124</v>
      </c>
      <c r="H22" s="188" t="s">
        <v>697</v>
      </c>
    </row>
    <row r="23" spans="1:8">
      <c r="A23" s="244"/>
      <c r="B23" s="247" t="s">
        <v>1738</v>
      </c>
      <c r="C23" s="248" t="s">
        <v>534</v>
      </c>
      <c r="D23" s="223"/>
      <c r="E23" s="1778">
        <v>0</v>
      </c>
      <c r="F23" s="223">
        <v>6739</v>
      </c>
      <c r="G23" s="219">
        <f>SUM(E23:F23)</f>
        <v>6739</v>
      </c>
      <c r="H23" s="188" t="s">
        <v>2091</v>
      </c>
    </row>
    <row r="24" spans="1:8">
      <c r="A24" s="244" t="s">
        <v>517</v>
      </c>
      <c r="B24" s="1043">
        <v>0.44</v>
      </c>
      <c r="C24" s="248" t="s">
        <v>526</v>
      </c>
      <c r="D24" s="223"/>
      <c r="E24" s="1779">
        <f>SUM(E21:E23)</f>
        <v>0</v>
      </c>
      <c r="F24" s="262">
        <f>SUM(F21:F23)</f>
        <v>20163</v>
      </c>
      <c r="G24" s="262">
        <f>SUM(G21:G23)</f>
        <v>20163</v>
      </c>
    </row>
    <row r="25" spans="1:8">
      <c r="A25" s="244" t="s">
        <v>517</v>
      </c>
      <c r="B25" s="1044">
        <v>1E-3</v>
      </c>
      <c r="C25" s="269" t="s">
        <v>524</v>
      </c>
      <c r="D25" s="223"/>
      <c r="E25" s="1779">
        <f t="shared" ref="E25:G26" si="0">E24</f>
        <v>0</v>
      </c>
      <c r="F25" s="262">
        <f t="shared" si="0"/>
        <v>20163</v>
      </c>
      <c r="G25" s="262">
        <f t="shared" si="0"/>
        <v>20163</v>
      </c>
    </row>
    <row r="26" spans="1:8" ht="13.5" customHeight="1">
      <c r="A26" s="244" t="s">
        <v>517</v>
      </c>
      <c r="B26" s="526">
        <v>2029</v>
      </c>
      <c r="C26" s="269" t="s">
        <v>1521</v>
      </c>
      <c r="D26" s="223"/>
      <c r="E26" s="1779">
        <f t="shared" si="0"/>
        <v>0</v>
      </c>
      <c r="F26" s="262">
        <f t="shared" si="0"/>
        <v>20163</v>
      </c>
      <c r="G26" s="262">
        <f t="shared" si="0"/>
        <v>20163</v>
      </c>
    </row>
    <row r="27" spans="1:8">
      <c r="A27" s="244"/>
      <c r="B27" s="526"/>
      <c r="C27" s="269"/>
      <c r="D27" s="212"/>
      <c r="E27" s="212"/>
      <c r="F27" s="212"/>
      <c r="G27" s="212"/>
    </row>
    <row r="28" spans="1:8">
      <c r="A28" s="244" t="s">
        <v>523</v>
      </c>
      <c r="B28" s="526">
        <v>2053</v>
      </c>
      <c r="C28" s="269" t="s">
        <v>1522</v>
      </c>
      <c r="D28" s="220"/>
      <c r="E28" s="220"/>
      <c r="F28" s="220"/>
      <c r="G28" s="220"/>
    </row>
    <row r="29" spans="1:8">
      <c r="A29" s="244"/>
      <c r="B29" s="1044">
        <v>9.2999999999999999E-2</v>
      </c>
      <c r="C29" s="269" t="s">
        <v>1523</v>
      </c>
      <c r="D29" s="220"/>
      <c r="E29" s="220"/>
      <c r="F29" s="220"/>
      <c r="G29" s="220"/>
    </row>
    <row r="30" spans="1:8">
      <c r="A30" s="244"/>
      <c r="B30" s="1046">
        <v>0.45</v>
      </c>
      <c r="C30" s="248" t="s">
        <v>537</v>
      </c>
      <c r="D30" s="220"/>
      <c r="E30" s="220"/>
      <c r="F30" s="220"/>
      <c r="G30" s="220"/>
    </row>
    <row r="31" spans="1:8">
      <c r="A31" s="244"/>
      <c r="B31" s="247" t="s">
        <v>1437</v>
      </c>
      <c r="C31" s="248" t="s">
        <v>532</v>
      </c>
      <c r="D31" s="78"/>
      <c r="E31" s="1776">
        <v>0</v>
      </c>
      <c r="F31" s="78">
        <v>500</v>
      </c>
      <c r="G31" s="219">
        <f>F31+E31</f>
        <v>500</v>
      </c>
    </row>
    <row r="32" spans="1:8">
      <c r="A32" s="244" t="s">
        <v>517</v>
      </c>
      <c r="B32" s="1046">
        <v>0.45</v>
      </c>
      <c r="C32" s="248" t="s">
        <v>537</v>
      </c>
      <c r="D32" s="25"/>
      <c r="E32" s="1779">
        <f>SUM(E31:E31)</f>
        <v>0</v>
      </c>
      <c r="F32" s="32">
        <f>SUM(F31:F31)</f>
        <v>500</v>
      </c>
      <c r="G32" s="262">
        <f>SUM(G31:G31)</f>
        <v>500</v>
      </c>
    </row>
    <row r="33" spans="1:8">
      <c r="A33" s="244"/>
      <c r="B33" s="1047"/>
      <c r="C33" s="248"/>
      <c r="D33" s="212"/>
      <c r="E33" s="212"/>
      <c r="F33" s="212"/>
      <c r="G33" s="212"/>
    </row>
    <row r="34" spans="1:8">
      <c r="A34" s="244"/>
      <c r="B34" s="1046">
        <v>0.47</v>
      </c>
      <c r="C34" s="248" t="s">
        <v>546</v>
      </c>
      <c r="D34" s="220"/>
      <c r="E34" s="220"/>
      <c r="F34" s="220"/>
      <c r="G34" s="220"/>
    </row>
    <row r="35" spans="1:8">
      <c r="A35" s="244"/>
      <c r="B35" s="247" t="s">
        <v>3</v>
      </c>
      <c r="C35" s="248" t="s">
        <v>532</v>
      </c>
      <c r="D35" s="25"/>
      <c r="E35" s="1799">
        <v>0</v>
      </c>
      <c r="F35" s="25">
        <v>300</v>
      </c>
      <c r="G35" s="223">
        <f>F35+E35</f>
        <v>300</v>
      </c>
    </row>
    <row r="36" spans="1:8">
      <c r="A36" s="244" t="s">
        <v>517</v>
      </c>
      <c r="B36" s="1046">
        <v>0.47</v>
      </c>
      <c r="C36" s="248" t="s">
        <v>546</v>
      </c>
      <c r="D36" s="25"/>
      <c r="E36" s="1779">
        <f>SUM(E35:E35)</f>
        <v>0</v>
      </c>
      <c r="F36" s="32">
        <f>SUM(F35:F35)</f>
        <v>300</v>
      </c>
      <c r="G36" s="262">
        <f>SUM(G35:G35)</f>
        <v>300</v>
      </c>
    </row>
    <row r="37" spans="1:8">
      <c r="A37" s="244"/>
      <c r="B37" s="244"/>
      <c r="C37" s="248"/>
      <c r="D37" s="212"/>
      <c r="E37" s="212"/>
      <c r="F37" s="212"/>
      <c r="G37" s="212"/>
    </row>
    <row r="38" spans="1:8">
      <c r="A38" s="244"/>
      <c r="B38" s="1046">
        <v>0.48</v>
      </c>
      <c r="C38" s="248" t="s">
        <v>550</v>
      </c>
      <c r="D38" s="220"/>
      <c r="E38" s="220"/>
      <c r="F38" s="220"/>
      <c r="G38" s="220"/>
    </row>
    <row r="39" spans="1:8">
      <c r="A39" s="250"/>
      <c r="B39" s="278" t="s">
        <v>6</v>
      </c>
      <c r="C39" s="279" t="s">
        <v>532</v>
      </c>
      <c r="D39" s="34"/>
      <c r="E39" s="1780">
        <v>0</v>
      </c>
      <c r="F39" s="34">
        <v>1400</v>
      </c>
      <c r="G39" s="224">
        <f>F39+E39</f>
        <v>1400</v>
      </c>
    </row>
    <row r="40" spans="1:8">
      <c r="A40" s="251" t="s">
        <v>517</v>
      </c>
      <c r="B40" s="2138">
        <v>0.48</v>
      </c>
      <c r="C40" s="280" t="s">
        <v>550</v>
      </c>
      <c r="D40" s="48"/>
      <c r="E40" s="1779">
        <f>SUM(E39:E39)</f>
        <v>0</v>
      </c>
      <c r="F40" s="32">
        <f>SUM(F39:F39)</f>
        <v>1400</v>
      </c>
      <c r="G40" s="262">
        <f>SUM(G39:G39)</f>
        <v>1400</v>
      </c>
    </row>
    <row r="41" spans="1:8">
      <c r="A41" s="244" t="s">
        <v>517</v>
      </c>
      <c r="B41" s="1044">
        <v>9.2999999999999999E-2</v>
      </c>
      <c r="C41" s="269" t="s">
        <v>1523</v>
      </c>
      <c r="D41" s="25"/>
      <c r="E41" s="1779">
        <f>E40+E36+E32</f>
        <v>0</v>
      </c>
      <c r="F41" s="262">
        <f>F40+F36+F32</f>
        <v>2200</v>
      </c>
      <c r="G41" s="262">
        <f>G40+G36+G32</f>
        <v>2200</v>
      </c>
    </row>
    <row r="42" spans="1:8">
      <c r="A42" s="244"/>
      <c r="B42" s="1048"/>
      <c r="C42" s="269"/>
      <c r="D42" s="212"/>
      <c r="E42" s="212"/>
      <c r="F42" s="212"/>
      <c r="G42" s="212"/>
    </row>
    <row r="43" spans="1:8">
      <c r="A43" s="1049" t="s">
        <v>517</v>
      </c>
      <c r="B43" s="526">
        <v>2053</v>
      </c>
      <c r="C43" s="269" t="s">
        <v>1522</v>
      </c>
      <c r="D43" s="25"/>
      <c r="E43" s="1779">
        <f>E41</f>
        <v>0</v>
      </c>
      <c r="F43" s="262">
        <f>F41</f>
        <v>2200</v>
      </c>
      <c r="G43" s="262">
        <f>G41</f>
        <v>2200</v>
      </c>
      <c r="H43" s="188" t="s">
        <v>697</v>
      </c>
    </row>
    <row r="44" spans="1:8">
      <c r="A44" s="1049"/>
      <c r="B44" s="526"/>
      <c r="C44" s="269"/>
      <c r="D44" s="25"/>
      <c r="E44" s="223"/>
      <c r="F44" s="25"/>
      <c r="G44" s="223"/>
    </row>
    <row r="45" spans="1:8">
      <c r="A45" s="1049"/>
      <c r="B45" s="526"/>
      <c r="C45" s="269"/>
      <c r="D45" s="25"/>
      <c r="E45" s="223"/>
      <c r="F45" s="25"/>
      <c r="G45" s="223"/>
    </row>
    <row r="46" spans="1:8">
      <c r="A46" s="1049"/>
      <c r="B46" s="907">
        <v>2070</v>
      </c>
      <c r="C46" s="909" t="s">
        <v>130</v>
      </c>
      <c r="D46" s="25"/>
      <c r="E46" s="223"/>
      <c r="F46" s="25"/>
      <c r="G46" s="223"/>
    </row>
    <row r="47" spans="1:8">
      <c r="A47" s="1049"/>
      <c r="B47" s="1050">
        <v>0.106</v>
      </c>
      <c r="C47" s="269" t="s">
        <v>1524</v>
      </c>
      <c r="D47" s="25"/>
      <c r="E47" s="223"/>
      <c r="F47" s="25"/>
      <c r="G47" s="223"/>
    </row>
    <row r="48" spans="1:8" ht="27.75" customHeight="1">
      <c r="A48" s="1049"/>
      <c r="B48" s="244">
        <v>81</v>
      </c>
      <c r="C48" s="248" t="s">
        <v>1525</v>
      </c>
      <c r="D48" s="25"/>
      <c r="E48" s="223"/>
      <c r="F48" s="25"/>
      <c r="G48" s="223"/>
    </row>
    <row r="49" spans="1:9">
      <c r="A49" s="1049"/>
      <c r="B49" s="288" t="s">
        <v>1526</v>
      </c>
      <c r="C49" s="248" t="s">
        <v>773</v>
      </c>
      <c r="D49" s="25"/>
      <c r="E49" s="25">
        <v>240</v>
      </c>
      <c r="F49" s="1778">
        <v>0</v>
      </c>
      <c r="G49" s="25">
        <f>E49</f>
        <v>240</v>
      </c>
    </row>
    <row r="50" spans="1:9">
      <c r="A50" s="1049"/>
      <c r="B50" s="288" t="s">
        <v>593</v>
      </c>
      <c r="C50" s="248" t="s">
        <v>534</v>
      </c>
      <c r="D50" s="25"/>
      <c r="E50" s="25">
        <v>5000</v>
      </c>
      <c r="F50" s="1778">
        <v>0</v>
      </c>
      <c r="G50" s="25">
        <f>SUM(E50:F50)</f>
        <v>5000</v>
      </c>
      <c r="I50" s="1907"/>
    </row>
    <row r="51" spans="1:9" ht="27.75" customHeight="1">
      <c r="A51" s="1049" t="s">
        <v>517</v>
      </c>
      <c r="B51" s="244">
        <v>81</v>
      </c>
      <c r="C51" s="248" t="s">
        <v>1525</v>
      </c>
      <c r="D51" s="25"/>
      <c r="E51" s="32">
        <f>SUM(E49:E50)</f>
        <v>5240</v>
      </c>
      <c r="F51" s="1796">
        <f>SUM(F49:F50)</f>
        <v>0</v>
      </c>
      <c r="G51" s="32">
        <f>SUM(G49:G50)</f>
        <v>5240</v>
      </c>
    </row>
    <row r="52" spans="1:9">
      <c r="A52" s="1049" t="s">
        <v>517</v>
      </c>
      <c r="B52" s="1050">
        <v>0.106</v>
      </c>
      <c r="C52" s="269" t="s">
        <v>1524</v>
      </c>
      <c r="D52" s="25"/>
      <c r="E52" s="32">
        <f t="shared" ref="E52:G53" si="1">E51</f>
        <v>5240</v>
      </c>
      <c r="F52" s="1796">
        <f t="shared" si="1"/>
        <v>0</v>
      </c>
      <c r="G52" s="32">
        <f t="shared" si="1"/>
        <v>5240</v>
      </c>
    </row>
    <row r="53" spans="1:9">
      <c r="A53" s="1049" t="s">
        <v>517</v>
      </c>
      <c r="B53" s="907">
        <v>2070</v>
      </c>
      <c r="C53" s="909" t="s">
        <v>130</v>
      </c>
      <c r="D53" s="25"/>
      <c r="E53" s="32">
        <f t="shared" si="1"/>
        <v>5240</v>
      </c>
      <c r="F53" s="1796">
        <f t="shared" si="1"/>
        <v>0</v>
      </c>
      <c r="G53" s="32">
        <f t="shared" si="1"/>
        <v>5240</v>
      </c>
      <c r="H53" s="188" t="s">
        <v>1509</v>
      </c>
    </row>
    <row r="54" spans="1:9">
      <c r="A54" s="1049"/>
      <c r="B54" s="1050"/>
      <c r="C54" s="269"/>
      <c r="D54" s="25"/>
      <c r="E54" s="223"/>
      <c r="F54" s="25"/>
      <c r="G54" s="223"/>
    </row>
    <row r="55" spans="1:9" ht="13.35" customHeight="1">
      <c r="A55" s="244" t="s">
        <v>523</v>
      </c>
      <c r="B55" s="526">
        <v>2506</v>
      </c>
      <c r="C55" s="269" t="s">
        <v>722</v>
      </c>
      <c r="D55" s="220"/>
      <c r="E55" s="220"/>
      <c r="F55" s="220"/>
      <c r="G55" s="220"/>
    </row>
    <row r="56" spans="1:9" ht="13.35" customHeight="1">
      <c r="A56" s="244"/>
      <c r="B56" s="1044">
        <v>0.10299999999999999</v>
      </c>
      <c r="C56" s="269" t="s">
        <v>723</v>
      </c>
      <c r="D56" s="220"/>
      <c r="E56" s="220"/>
      <c r="F56" s="220"/>
      <c r="G56" s="220"/>
    </row>
    <row r="57" spans="1:9" ht="25.5">
      <c r="A57" s="244"/>
      <c r="B57" s="1052" t="s">
        <v>724</v>
      </c>
      <c r="C57" s="182" t="s">
        <v>725</v>
      </c>
      <c r="D57" s="276"/>
      <c r="E57" s="276">
        <v>6981</v>
      </c>
      <c r="F57" s="1793">
        <v>0</v>
      </c>
      <c r="G57" s="276">
        <f>SUM(E57:F57)</f>
        <v>6981</v>
      </c>
      <c r="I57" s="928"/>
    </row>
    <row r="58" spans="1:9" ht="13.35" customHeight="1">
      <c r="A58" s="244" t="s">
        <v>517</v>
      </c>
      <c r="B58" s="1044">
        <v>0.10299999999999999</v>
      </c>
      <c r="C58" s="269" t="s">
        <v>723</v>
      </c>
      <c r="D58" s="299"/>
      <c r="E58" s="260">
        <f>SUM(E57:E57)</f>
        <v>6981</v>
      </c>
      <c r="F58" s="1787">
        <f>SUM(F57:F57)</f>
        <v>0</v>
      </c>
      <c r="G58" s="260">
        <f>SUM(G57:G57)</f>
        <v>6981</v>
      </c>
      <c r="H58" s="188" t="s">
        <v>1509</v>
      </c>
    </row>
    <row r="59" spans="1:9">
      <c r="A59" s="244"/>
      <c r="B59" s="526"/>
      <c r="C59" s="269"/>
      <c r="D59" s="192"/>
      <c r="E59" s="192"/>
      <c r="F59" s="192"/>
      <c r="G59" s="192"/>
    </row>
    <row r="60" spans="1:9" ht="13.35" customHeight="1">
      <c r="A60" s="244"/>
      <c r="B60" s="1044">
        <v>0.8</v>
      </c>
      <c r="C60" s="269" t="s">
        <v>565</v>
      </c>
      <c r="D60" s="220"/>
      <c r="E60" s="220"/>
      <c r="F60" s="220"/>
      <c r="G60" s="220"/>
    </row>
    <row r="61" spans="1:9" ht="13.35" customHeight="1">
      <c r="A61" s="244"/>
      <c r="B61" s="244">
        <v>60</v>
      </c>
      <c r="C61" s="248" t="s">
        <v>726</v>
      </c>
      <c r="D61" s="192"/>
      <c r="E61" s="192"/>
      <c r="F61" s="192"/>
      <c r="G61" s="192"/>
    </row>
    <row r="62" spans="1:9" ht="13.35" customHeight="1">
      <c r="A62" s="244"/>
      <c r="B62" s="247" t="s">
        <v>22</v>
      </c>
      <c r="C62" s="244" t="s">
        <v>727</v>
      </c>
      <c r="D62" s="515"/>
      <c r="E62" s="25">
        <v>10000</v>
      </c>
      <c r="F62" s="1840">
        <v>0</v>
      </c>
      <c r="G62" s="25">
        <f>SUM(E62:F62)</f>
        <v>10000</v>
      </c>
      <c r="H62" s="188" t="s">
        <v>1501</v>
      </c>
    </row>
    <row r="63" spans="1:9" ht="13.35" customHeight="1">
      <c r="A63" s="1049" t="s">
        <v>517</v>
      </c>
      <c r="B63" s="244">
        <v>60</v>
      </c>
      <c r="C63" s="248" t="s">
        <v>726</v>
      </c>
      <c r="D63" s="299"/>
      <c r="E63" s="260">
        <f t="shared" ref="E63:G64" si="2">E62</f>
        <v>10000</v>
      </c>
      <c r="F63" s="1787">
        <f t="shared" si="2"/>
        <v>0</v>
      </c>
      <c r="G63" s="260">
        <f t="shared" si="2"/>
        <v>10000</v>
      </c>
    </row>
    <row r="64" spans="1:9" ht="13.35" customHeight="1">
      <c r="A64" s="1049" t="s">
        <v>517</v>
      </c>
      <c r="B64" s="1044">
        <v>0.8</v>
      </c>
      <c r="C64" s="269" t="s">
        <v>565</v>
      </c>
      <c r="D64" s="299"/>
      <c r="E64" s="260">
        <f t="shared" si="2"/>
        <v>10000</v>
      </c>
      <c r="F64" s="1787">
        <f t="shared" si="2"/>
        <v>0</v>
      </c>
      <c r="G64" s="260">
        <f t="shared" si="2"/>
        <v>10000</v>
      </c>
    </row>
    <row r="65" spans="1:9" ht="13.35" customHeight="1">
      <c r="A65" s="1049" t="s">
        <v>517</v>
      </c>
      <c r="B65" s="526">
        <v>2506</v>
      </c>
      <c r="C65" s="269" t="s">
        <v>722</v>
      </c>
      <c r="D65" s="25"/>
      <c r="E65" s="32">
        <f>E64+E58</f>
        <v>16981</v>
      </c>
      <c r="F65" s="1796">
        <f>F64+F58</f>
        <v>0</v>
      </c>
      <c r="G65" s="32">
        <f>G64+G58</f>
        <v>16981</v>
      </c>
    </row>
    <row r="66" spans="1:9" ht="13.35" customHeight="1">
      <c r="A66" s="285" t="s">
        <v>517</v>
      </c>
      <c r="B66" s="285"/>
      <c r="C66" s="287" t="s">
        <v>522</v>
      </c>
      <c r="D66" s="229"/>
      <c r="E66" s="229">
        <f>E43+E65+E26+E53</f>
        <v>22221</v>
      </c>
      <c r="F66" s="229">
        <f>F43+F65+F26+F53</f>
        <v>22363</v>
      </c>
      <c r="G66" s="229">
        <f>G43+G65+G26+G53</f>
        <v>44584</v>
      </c>
    </row>
    <row r="67" spans="1:9" ht="13.35" customHeight="1">
      <c r="A67" s="244"/>
      <c r="B67" s="244"/>
      <c r="C67" s="269"/>
      <c r="D67" s="212"/>
      <c r="E67" s="212"/>
      <c r="F67" s="212"/>
      <c r="G67" s="212"/>
    </row>
    <row r="68" spans="1:9" ht="13.35" customHeight="1">
      <c r="A68" s="244"/>
      <c r="B68" s="244"/>
      <c r="C68" s="269"/>
      <c r="D68" s="212"/>
      <c r="E68" s="212"/>
      <c r="F68" s="212"/>
      <c r="G68" s="212"/>
    </row>
    <row r="69" spans="1:9" ht="13.35" customHeight="1">
      <c r="A69" s="244"/>
      <c r="B69" s="244"/>
      <c r="C69" s="269"/>
      <c r="D69" s="212"/>
      <c r="E69" s="212"/>
      <c r="F69" s="212"/>
      <c r="G69" s="212"/>
    </row>
    <row r="70" spans="1:9" ht="13.35" customHeight="1">
      <c r="A70" s="244"/>
      <c r="B70" s="244"/>
      <c r="C70" s="269"/>
      <c r="D70" s="212"/>
      <c r="E70" s="212"/>
      <c r="F70" s="212"/>
      <c r="G70" s="212"/>
    </row>
    <row r="71" spans="1:9" ht="13.35" customHeight="1">
      <c r="A71" s="244"/>
      <c r="B71" s="244"/>
      <c r="C71" s="269"/>
      <c r="D71" s="212"/>
      <c r="E71" s="212"/>
      <c r="F71" s="212"/>
      <c r="G71" s="212"/>
    </row>
    <row r="72" spans="1:9" ht="13.35" customHeight="1">
      <c r="A72" s="244"/>
      <c r="B72" s="244"/>
      <c r="C72" s="1053"/>
      <c r="D72" s="212"/>
      <c r="E72" s="212"/>
      <c r="F72" s="212"/>
      <c r="G72" s="212"/>
    </row>
    <row r="73" spans="1:9" ht="13.35" customHeight="1">
      <c r="A73" s="1054"/>
      <c r="B73" s="1054"/>
      <c r="C73" s="1055" t="s">
        <v>1392</v>
      </c>
      <c r="D73" s="212"/>
      <c r="E73" s="212"/>
      <c r="F73" s="212"/>
      <c r="G73" s="212"/>
    </row>
    <row r="74" spans="1:9" ht="13.35" customHeight="1">
      <c r="A74" s="244" t="s">
        <v>523</v>
      </c>
      <c r="B74" s="1056">
        <v>4059</v>
      </c>
      <c r="C74" s="1055" t="s">
        <v>711</v>
      </c>
      <c r="D74" s="212"/>
      <c r="E74" s="212"/>
      <c r="F74" s="212"/>
      <c r="G74" s="212"/>
    </row>
    <row r="75" spans="1:9" ht="13.35" customHeight="1">
      <c r="A75" s="1054"/>
      <c r="B75" s="1054">
        <v>80</v>
      </c>
      <c r="C75" s="1057" t="s">
        <v>1759</v>
      </c>
      <c r="D75" s="212"/>
      <c r="E75" s="212"/>
      <c r="F75" s="212"/>
      <c r="G75" s="212"/>
    </row>
    <row r="76" spans="1:9" ht="13.35" customHeight="1">
      <c r="A76" s="1054"/>
      <c r="B76" s="1044">
        <v>80.051000000000002</v>
      </c>
      <c r="C76" s="1055" t="s">
        <v>1768</v>
      </c>
      <c r="D76" s="212"/>
      <c r="E76" s="212"/>
      <c r="F76" s="212"/>
      <c r="G76" s="212"/>
    </row>
    <row r="77" spans="1:9" ht="25.5">
      <c r="A77" s="1054"/>
      <c r="B77" s="1059">
        <v>60</v>
      </c>
      <c r="C77" s="1057" t="s">
        <v>57</v>
      </c>
      <c r="D77" s="1060"/>
      <c r="E77" s="42"/>
      <c r="F77" s="1060"/>
      <c r="G77" s="42"/>
    </row>
    <row r="78" spans="1:9">
      <c r="A78" s="1054"/>
      <c r="B78" s="1058" t="s">
        <v>125</v>
      </c>
      <c r="C78" s="1057" t="s">
        <v>271</v>
      </c>
      <c r="D78" s="25"/>
      <c r="E78" s="25">
        <v>8395</v>
      </c>
      <c r="F78" s="1716">
        <v>0</v>
      </c>
      <c r="G78" s="25">
        <f>SUM(E78:F78)</f>
        <v>8395</v>
      </c>
      <c r="H78" s="188" t="s">
        <v>1502</v>
      </c>
      <c r="I78" s="1908"/>
    </row>
    <row r="79" spans="1:9" ht="25.5">
      <c r="A79" s="1054" t="s">
        <v>517</v>
      </c>
      <c r="B79" s="1054">
        <v>60</v>
      </c>
      <c r="C79" s="1057" t="s">
        <v>57</v>
      </c>
      <c r="D79" s="25"/>
      <c r="E79" s="32">
        <f t="shared" ref="E79:G80" si="3">E78</f>
        <v>8395</v>
      </c>
      <c r="F79" s="1796">
        <f t="shared" si="3"/>
        <v>0</v>
      </c>
      <c r="G79" s="32">
        <f t="shared" si="3"/>
        <v>8395</v>
      </c>
    </row>
    <row r="80" spans="1:9">
      <c r="A80" s="244" t="s">
        <v>517</v>
      </c>
      <c r="B80" s="1044">
        <v>80.051000000000002</v>
      </c>
      <c r="C80" s="1055" t="s">
        <v>1768</v>
      </c>
      <c r="D80" s="25"/>
      <c r="E80" s="32">
        <f t="shared" si="3"/>
        <v>8395</v>
      </c>
      <c r="F80" s="1796">
        <f t="shared" si="3"/>
        <v>0</v>
      </c>
      <c r="G80" s="32">
        <f t="shared" si="3"/>
        <v>8395</v>
      </c>
    </row>
    <row r="81" spans="1:7">
      <c r="A81" s="244" t="s">
        <v>517</v>
      </c>
      <c r="B81" s="1054">
        <v>80</v>
      </c>
      <c r="C81" s="1057" t="s">
        <v>1759</v>
      </c>
      <c r="D81" s="25"/>
      <c r="E81" s="32">
        <f t="shared" ref="E81:G83" si="4">E80</f>
        <v>8395</v>
      </c>
      <c r="F81" s="1796">
        <f t="shared" si="4"/>
        <v>0</v>
      </c>
      <c r="G81" s="32">
        <f t="shared" si="4"/>
        <v>8395</v>
      </c>
    </row>
    <row r="82" spans="1:7">
      <c r="A82" s="250" t="s">
        <v>517</v>
      </c>
      <c r="B82" s="1045">
        <v>4059</v>
      </c>
      <c r="C82" s="1061" t="s">
        <v>711</v>
      </c>
      <c r="D82" s="25"/>
      <c r="E82" s="32">
        <f t="shared" si="4"/>
        <v>8395</v>
      </c>
      <c r="F82" s="1796">
        <f t="shared" si="4"/>
        <v>0</v>
      </c>
      <c r="G82" s="32">
        <f t="shared" si="4"/>
        <v>8395</v>
      </c>
    </row>
    <row r="83" spans="1:7">
      <c r="A83" s="285" t="s">
        <v>517</v>
      </c>
      <c r="B83" s="304"/>
      <c r="C83" s="1062" t="s">
        <v>1392</v>
      </c>
      <c r="D83" s="32"/>
      <c r="E83" s="32">
        <f t="shared" si="4"/>
        <v>8395</v>
      </c>
      <c r="F83" s="1796">
        <f t="shared" si="4"/>
        <v>0</v>
      </c>
      <c r="G83" s="32">
        <f t="shared" si="4"/>
        <v>8395</v>
      </c>
    </row>
    <row r="84" spans="1:7">
      <c r="A84" s="285" t="s">
        <v>517</v>
      </c>
      <c r="B84" s="304"/>
      <c r="C84" s="1062" t="s">
        <v>518</v>
      </c>
      <c r="D84" s="262"/>
      <c r="E84" s="262">
        <f>E83+E66</f>
        <v>30616</v>
      </c>
      <c r="F84" s="262">
        <f>F83+F66</f>
        <v>22363</v>
      </c>
      <c r="G84" s="262">
        <f>G83+G66</f>
        <v>52979</v>
      </c>
    </row>
    <row r="85" spans="1:7">
      <c r="B85" s="1962" t="s">
        <v>1110</v>
      </c>
      <c r="F85" s="201"/>
      <c r="G85" s="201"/>
    </row>
    <row r="86" spans="1:7" ht="43.5" customHeight="1">
      <c r="B86" s="2439" t="s">
        <v>1491</v>
      </c>
      <c r="C86" s="2469"/>
      <c r="D86" s="2469"/>
      <c r="E86" s="2469"/>
      <c r="F86" s="2469"/>
      <c r="G86" s="2469"/>
    </row>
    <row r="87" spans="1:7">
      <c r="F87" s="201"/>
      <c r="G87" s="201"/>
    </row>
    <row r="88" spans="1:7">
      <c r="F88" s="201"/>
      <c r="G88" s="201"/>
    </row>
    <row r="89" spans="1:7">
      <c r="F89" s="201"/>
      <c r="G89" s="201"/>
    </row>
    <row r="90" spans="1:7">
      <c r="F90" s="201"/>
      <c r="G90" s="201"/>
    </row>
    <row r="91" spans="1:7">
      <c r="F91" s="201"/>
      <c r="G91" s="201"/>
    </row>
    <row r="92" spans="1:7">
      <c r="F92" s="201"/>
      <c r="G92" s="201"/>
    </row>
    <row r="93" spans="1:7">
      <c r="F93" s="201"/>
      <c r="G93" s="201"/>
    </row>
    <row r="94" spans="1:7" ht="13.5" thickBot="1">
      <c r="F94" s="201"/>
      <c r="G94" s="201"/>
    </row>
    <row r="95" spans="1:7" ht="13.5" thickTop="1">
      <c r="B95" s="1826"/>
      <c r="C95" s="1825"/>
      <c r="D95" s="1881"/>
      <c r="E95" s="1882"/>
      <c r="F95" s="1881"/>
      <c r="G95" s="1883"/>
    </row>
    <row r="96" spans="1:7">
      <c r="F96" s="201"/>
      <c r="G96" s="201"/>
    </row>
    <row r="97" spans="2:7">
      <c r="B97" s="684"/>
      <c r="C97" s="684"/>
      <c r="D97" s="701"/>
      <c r="E97" s="701"/>
      <c r="F97" s="701"/>
      <c r="G97" s="701"/>
    </row>
    <row r="98" spans="2:7">
      <c r="F98" s="201"/>
      <c r="G98" s="201"/>
    </row>
  </sheetData>
  <autoFilter ref="A15:K86">
    <filterColumn colId="1" showButton="0"/>
    <filterColumn colId="2" showButton="0"/>
  </autoFilter>
  <customSheetViews>
    <customSheetView guid="{44B5F5DE-C96C-4269-969A-574D4EEEEEF5}" showPageBreaks="1" view="pageBreakPreview" showRuler="0" topLeftCell="A155">
      <selection activeCell="H98" sqref="H98"/>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80">
      <selection activeCell="H98" sqref="H98"/>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155">
      <selection activeCell="H98" sqref="H98"/>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3"/>
      <headerFooter alignWithMargins="0">
        <oddHeader xml:space="preserve">&amp;C   </oddHeader>
        <oddFooter>&amp;C&amp;"Times New Roman,Bold"   Vol-II     -    &amp;P</oddFooter>
      </headerFooter>
    </customSheetView>
    <customSheetView guid="{7CE36697-C418-4ED3-BCF0-EA686CB40E87}" scale="115" showPageBreaks="1" printArea="1" showAutoFilter="1" view="pageBreakPreview" showRuler="0" topLeftCell="A38">
      <selection activeCell="A38" sqref="A1:H65536"/>
      <pageMargins left="0.74803149606299202" right="0.74803149606299202" top="0.74803149606299202" bottom="4.13" header="0.35" footer="3"/>
      <printOptions horizontalCentered="1"/>
      <pageSetup paperSize="9" firstPageNumber="80"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B86:G86"/>
    <mergeCell ref="B14:G14"/>
    <mergeCell ref="B15:D15"/>
    <mergeCell ref="A1:G1"/>
    <mergeCell ref="A2:G2"/>
    <mergeCell ref="A5:G5"/>
    <mergeCell ref="B6:G6"/>
  </mergeCells>
  <phoneticPr fontId="25" type="noConversion"/>
  <printOptions horizontalCentered="1"/>
  <pageMargins left="0.74803149606299202" right="0.74803149606299202" top="0.74803149606299202" bottom="4.13" header="0.35" footer="3"/>
  <pageSetup paperSize="9" firstPageNumber="80" orientation="portrait" blackAndWhite="1" useFirstPageNumber="1" r:id="rId5"/>
  <headerFooter alignWithMargins="0">
    <oddHeader xml:space="preserve">&amp;C   </oddHeader>
    <oddFooter>&amp;C&amp;"Times New Roman,Bold"&amp;P</oddFooter>
  </headerFooter>
</worksheet>
</file>

<file path=xl/worksheets/sheet27.xml><?xml version="1.0" encoding="utf-8"?>
<worksheet xmlns="http://schemas.openxmlformats.org/spreadsheetml/2006/main" xmlns:r="http://schemas.openxmlformats.org/officeDocument/2006/relationships">
  <sheetPr syncVertical="1" syncRef="A37" transitionEvaluation="1" codeName="Sheet22"/>
  <dimension ref="A1:H48"/>
  <sheetViews>
    <sheetView view="pageBreakPreview" topLeftCell="A37" zoomScaleNormal="145" zoomScaleSheetLayoutView="100" workbookViewId="0">
      <selection activeCell="A44" sqref="A44:I52"/>
    </sheetView>
  </sheetViews>
  <sheetFormatPr defaultColWidth="11" defaultRowHeight="12.75"/>
  <cols>
    <col min="1" max="1" width="6.42578125" style="1063" customWidth="1"/>
    <col min="2" max="2" width="8.140625" style="684" customWidth="1"/>
    <col min="3" max="3" width="34.5703125" style="684" customWidth="1"/>
    <col min="4" max="4" width="7.140625" style="701" customWidth="1"/>
    <col min="5" max="5" width="8.140625" style="701" customWidth="1"/>
    <col min="6" max="6" width="10.42578125" style="684" customWidth="1"/>
    <col min="7" max="7" width="8.5703125" style="684" customWidth="1"/>
    <col min="8" max="8" width="3" style="684" customWidth="1"/>
    <col min="9" max="16384" width="11" style="684"/>
  </cols>
  <sheetData>
    <row r="1" spans="1:7">
      <c r="A1" s="2454" t="s">
        <v>58</v>
      </c>
      <c r="B1" s="2454"/>
      <c r="C1" s="2454"/>
      <c r="D1" s="2454"/>
      <c r="E1" s="2454"/>
      <c r="F1" s="2454"/>
      <c r="G1" s="2454"/>
    </row>
    <row r="2" spans="1:7">
      <c r="A2" s="2454" t="s">
        <v>59</v>
      </c>
      <c r="B2" s="2454"/>
      <c r="C2" s="2454"/>
      <c r="D2" s="2454"/>
      <c r="E2" s="2454"/>
      <c r="F2" s="2454"/>
      <c r="G2" s="2454"/>
    </row>
    <row r="3" spans="1:7">
      <c r="A3" s="530"/>
      <c r="B3" s="531"/>
      <c r="C3" s="529"/>
      <c r="D3" s="532"/>
      <c r="E3" s="532"/>
      <c r="F3" s="529"/>
      <c r="G3" s="529"/>
    </row>
    <row r="4" spans="1:7">
      <c r="A4" s="2427" t="s">
        <v>1277</v>
      </c>
      <c r="B4" s="2427"/>
      <c r="C4" s="2427"/>
      <c r="D4" s="2427"/>
      <c r="E4" s="2427"/>
      <c r="F4" s="2427"/>
      <c r="G4" s="2427"/>
    </row>
    <row r="5" spans="1:7" ht="13.5">
      <c r="A5" s="1401"/>
      <c r="B5" s="2428"/>
      <c r="C5" s="2428"/>
      <c r="D5" s="2428"/>
      <c r="E5" s="2428"/>
      <c r="F5" s="2428"/>
      <c r="G5" s="2428"/>
    </row>
    <row r="6" spans="1:7">
      <c r="A6" s="1401"/>
      <c r="B6" s="927"/>
      <c r="C6" s="927"/>
      <c r="D6" s="1844"/>
      <c r="E6" s="1845" t="s">
        <v>1217</v>
      </c>
      <c r="F6" s="1845" t="s">
        <v>1218</v>
      </c>
      <c r="G6" s="1845" t="s">
        <v>1043</v>
      </c>
    </row>
    <row r="7" spans="1:7">
      <c r="A7" s="1401"/>
      <c r="B7" s="1847" t="s">
        <v>1219</v>
      </c>
      <c r="C7" s="927" t="s">
        <v>1220</v>
      </c>
      <c r="D7" s="1848" t="s">
        <v>518</v>
      </c>
      <c r="E7" s="935">
        <v>32170</v>
      </c>
      <c r="F7" s="1738">
        <v>0</v>
      </c>
      <c r="G7" s="935">
        <f>SUM(E7:F7)</f>
        <v>32170</v>
      </c>
    </row>
    <row r="8" spans="1:7">
      <c r="A8" s="1401"/>
      <c r="B8" s="1847" t="s">
        <v>1221</v>
      </c>
      <c r="C8" s="1850" t="s">
        <v>1222</v>
      </c>
      <c r="D8" s="1851"/>
      <c r="E8" s="936"/>
      <c r="F8" s="1738"/>
      <c r="G8" s="936"/>
    </row>
    <row r="9" spans="1:7">
      <c r="A9" s="1401"/>
      <c r="B9" s="1847"/>
      <c r="C9" s="1850" t="s">
        <v>985</v>
      </c>
      <c r="D9" s="1851" t="s">
        <v>518</v>
      </c>
      <c r="E9" s="936">
        <f>SUM(G38)</f>
        <v>4700</v>
      </c>
      <c r="F9" s="1738">
        <v>0</v>
      </c>
      <c r="G9" s="936">
        <f>SUM(E9:F9)</f>
        <v>4700</v>
      </c>
    </row>
    <row r="10" spans="1:7">
      <c r="A10" s="1401"/>
      <c r="B10" s="1854" t="s">
        <v>517</v>
      </c>
      <c r="C10" s="927" t="s">
        <v>619</v>
      </c>
      <c r="D10" s="1855" t="s">
        <v>518</v>
      </c>
      <c r="E10" s="1856">
        <f>SUM(E7:E9)</f>
        <v>36870</v>
      </c>
      <c r="F10" s="1737">
        <f>SUM(F7:F9)</f>
        <v>0</v>
      </c>
      <c r="G10" s="1856">
        <f>SUM(E10:F10)</f>
        <v>36870</v>
      </c>
    </row>
    <row r="11" spans="1:7" s="697" customFormat="1">
      <c r="A11" s="1401"/>
      <c r="B11" s="1847"/>
      <c r="C11" s="927"/>
      <c r="D11" s="934"/>
      <c r="E11" s="934"/>
      <c r="F11" s="1848"/>
      <c r="G11" s="934"/>
    </row>
    <row r="12" spans="1:7" s="697" customFormat="1">
      <c r="A12" s="1401"/>
      <c r="B12" s="1847" t="s">
        <v>620</v>
      </c>
      <c r="C12" s="927" t="s">
        <v>621</v>
      </c>
      <c r="D12" s="927"/>
      <c r="E12" s="927"/>
      <c r="F12" s="1859"/>
      <c r="G12" s="927"/>
    </row>
    <row r="13" spans="1:7" s="697" customFormat="1" ht="13.5" thickBot="1">
      <c r="A13" s="1861"/>
      <c r="B13" s="2425" t="s">
        <v>622</v>
      </c>
      <c r="C13" s="2425"/>
      <c r="D13" s="2425"/>
      <c r="E13" s="2425"/>
      <c r="F13" s="2425"/>
      <c r="G13" s="2425"/>
    </row>
    <row r="14" spans="1:7" s="697" customFormat="1" ht="13.5" customHeight="1" thickTop="1" thickBot="1">
      <c r="A14" s="1861"/>
      <c r="B14" s="2433" t="s">
        <v>623</v>
      </c>
      <c r="C14" s="2433"/>
      <c r="D14" s="2433"/>
      <c r="E14" s="1782" t="s">
        <v>519</v>
      </c>
      <c r="F14" s="1782" t="s">
        <v>624</v>
      </c>
      <c r="G14" s="1865" t="s">
        <v>1043</v>
      </c>
    </row>
    <row r="15" spans="1:7" s="697" customFormat="1" ht="13.5" customHeight="1" thickTop="1">
      <c r="A15" s="935"/>
      <c r="B15" s="1851"/>
      <c r="C15" s="1851"/>
      <c r="D15" s="1851"/>
      <c r="E15" s="1851"/>
      <c r="F15" s="1851"/>
      <c r="G15" s="936"/>
    </row>
    <row r="16" spans="1:7" ht="13.5" customHeight="1">
      <c r="C16" s="700" t="s">
        <v>522</v>
      </c>
      <c r="D16" s="1064"/>
      <c r="E16" s="1065"/>
      <c r="F16" s="1064"/>
      <c r="G16" s="1065"/>
    </row>
    <row r="17" spans="1:8" ht="13.5" customHeight="1">
      <c r="A17" s="1063" t="s">
        <v>523</v>
      </c>
      <c r="B17" s="1066">
        <v>2014</v>
      </c>
      <c r="C17" s="700" t="s">
        <v>129</v>
      </c>
      <c r="D17" s="1067"/>
      <c r="F17" s="1067"/>
      <c r="G17" s="701"/>
    </row>
    <row r="18" spans="1:8" ht="13.5" customHeight="1">
      <c r="B18" s="1068">
        <v>0.114</v>
      </c>
      <c r="C18" s="1069" t="s">
        <v>1565</v>
      </c>
      <c r="D18" s="1067"/>
      <c r="F18" s="1067"/>
      <c r="G18" s="701"/>
    </row>
    <row r="19" spans="1:8" ht="13.5" customHeight="1">
      <c r="B19" s="684">
        <v>24</v>
      </c>
      <c r="C19" s="1070" t="s">
        <v>60</v>
      </c>
      <c r="D19" s="1067"/>
      <c r="F19" s="1067"/>
      <c r="G19" s="701"/>
    </row>
    <row r="20" spans="1:8" ht="13.5" customHeight="1">
      <c r="B20" s="1071">
        <v>60</v>
      </c>
      <c r="C20" s="683" t="s">
        <v>61</v>
      </c>
      <c r="D20" s="1067"/>
      <c r="F20" s="1067"/>
      <c r="G20" s="701"/>
    </row>
    <row r="21" spans="1:8" ht="13.5" customHeight="1">
      <c r="B21" s="1072" t="s">
        <v>62</v>
      </c>
      <c r="C21" s="684" t="s">
        <v>528</v>
      </c>
      <c r="D21" s="25"/>
      <c r="E21" s="1738">
        <v>0</v>
      </c>
      <c r="F21" s="78">
        <v>3900</v>
      </c>
      <c r="G21" s="720">
        <f>F21+E21</f>
        <v>3900</v>
      </c>
      <c r="H21" s="684" t="s">
        <v>697</v>
      </c>
    </row>
    <row r="22" spans="1:8" ht="13.5" customHeight="1">
      <c r="A22" s="1063" t="s">
        <v>517</v>
      </c>
      <c r="B22" s="1071">
        <v>60</v>
      </c>
      <c r="C22" s="684" t="s">
        <v>61</v>
      </c>
      <c r="D22" s="25"/>
      <c r="E22" s="1737">
        <f>SUM(E21:E21)</f>
        <v>0</v>
      </c>
      <c r="F22" s="32">
        <f>SUM(F21:F21)</f>
        <v>3900</v>
      </c>
      <c r="G22" s="981">
        <f>SUM(G21:G21)</f>
        <v>3900</v>
      </c>
    </row>
    <row r="23" spans="1:8" ht="13.5" customHeight="1">
      <c r="A23" s="1063" t="s">
        <v>517</v>
      </c>
      <c r="B23" s="684">
        <v>24</v>
      </c>
      <c r="C23" s="1070" t="s">
        <v>60</v>
      </c>
      <c r="D23" s="25"/>
      <c r="E23" s="1737">
        <f>E22</f>
        <v>0</v>
      </c>
      <c r="F23" s="32">
        <f>F22</f>
        <v>3900</v>
      </c>
      <c r="G23" s="981">
        <f>G22</f>
        <v>3900</v>
      </c>
    </row>
    <row r="24" spans="1:8" ht="13.5" customHeight="1">
      <c r="A24" s="1063" t="s">
        <v>517</v>
      </c>
      <c r="B24" s="1068">
        <v>0.114</v>
      </c>
      <c r="C24" s="1069" t="s">
        <v>1565</v>
      </c>
      <c r="D24" s="25"/>
      <c r="E24" s="1737">
        <f>E22</f>
        <v>0</v>
      </c>
      <c r="F24" s="32">
        <f>F22</f>
        <v>3900</v>
      </c>
      <c r="G24" s="981">
        <f>G22</f>
        <v>3900</v>
      </c>
    </row>
    <row r="25" spans="1:8" ht="13.5" customHeight="1">
      <c r="A25" s="1063" t="s">
        <v>517</v>
      </c>
      <c r="B25" s="1066">
        <v>2014</v>
      </c>
      <c r="C25" s="700" t="s">
        <v>129</v>
      </c>
      <c r="D25" s="25"/>
      <c r="E25" s="1737">
        <f>E24</f>
        <v>0</v>
      </c>
      <c r="F25" s="32">
        <f>F24</f>
        <v>3900</v>
      </c>
      <c r="G25" s="981">
        <f>G24</f>
        <v>3900</v>
      </c>
    </row>
    <row r="26" spans="1:8" ht="13.5" customHeight="1">
      <c r="B26" s="1066"/>
      <c r="C26" s="700"/>
      <c r="D26" s="25"/>
      <c r="E26" s="2119"/>
      <c r="F26" s="25"/>
      <c r="G26" s="716"/>
    </row>
    <row r="27" spans="1:8" ht="16.5" customHeight="1">
      <c r="B27" s="1066"/>
      <c r="C27" s="1070"/>
      <c r="D27" s="1073"/>
      <c r="E27" s="719"/>
      <c r="F27" s="1073"/>
      <c r="G27" s="719"/>
    </row>
    <row r="28" spans="1:8" ht="13.5" customHeight="1">
      <c r="A28" s="1063" t="s">
        <v>523</v>
      </c>
      <c r="B28" s="1069">
        <v>2052</v>
      </c>
      <c r="C28" s="700" t="s">
        <v>1329</v>
      </c>
      <c r="D28" s="1720"/>
      <c r="E28" s="704"/>
      <c r="F28" s="1067"/>
      <c r="G28" s="704"/>
    </row>
    <row r="29" spans="1:8" ht="13.5" customHeight="1">
      <c r="B29" s="1074">
        <v>0.09</v>
      </c>
      <c r="C29" s="700" t="s">
        <v>1926</v>
      </c>
      <c r="D29" s="1720"/>
      <c r="E29" s="704"/>
      <c r="F29" s="1067"/>
      <c r="G29" s="704"/>
    </row>
    <row r="30" spans="1:8" ht="13.5" customHeight="1">
      <c r="B30" s="684">
        <v>24</v>
      </c>
      <c r="C30" s="1070" t="s">
        <v>60</v>
      </c>
      <c r="D30" s="1720"/>
      <c r="E30" s="704"/>
      <c r="F30" s="1067"/>
      <c r="G30" s="704"/>
    </row>
    <row r="31" spans="1:8" ht="13.5" customHeight="1">
      <c r="B31" s="684">
        <v>44</v>
      </c>
      <c r="C31" s="1070" t="s">
        <v>526</v>
      </c>
      <c r="D31" s="1720"/>
      <c r="E31" s="704"/>
      <c r="F31" s="1067"/>
      <c r="G31" s="704"/>
    </row>
    <row r="32" spans="1:8" ht="13.5" customHeight="1">
      <c r="A32" s="1075"/>
      <c r="B32" s="1076" t="s">
        <v>63</v>
      </c>
      <c r="C32" s="681" t="s">
        <v>532</v>
      </c>
      <c r="D32" s="25"/>
      <c r="E32" s="1876">
        <v>0</v>
      </c>
      <c r="F32" s="25">
        <v>800</v>
      </c>
      <c r="G32" s="716">
        <f>SUM(F32:F32)</f>
        <v>800</v>
      </c>
      <c r="H32" s="684" t="s">
        <v>2091</v>
      </c>
    </row>
    <row r="33" spans="1:7" ht="13.5" customHeight="1">
      <c r="A33" s="1075" t="s">
        <v>517</v>
      </c>
      <c r="B33" s="683">
        <v>44</v>
      </c>
      <c r="C33" s="681" t="s">
        <v>526</v>
      </c>
      <c r="D33" s="25"/>
      <c r="E33" s="1737">
        <f>SUM(E32:E32)</f>
        <v>0</v>
      </c>
      <c r="F33" s="32">
        <f>SUM(F32:F32)</f>
        <v>800</v>
      </c>
      <c r="G33" s="981">
        <f>SUM(G32:G32)</f>
        <v>800</v>
      </c>
    </row>
    <row r="34" spans="1:7" ht="13.5" customHeight="1">
      <c r="A34" s="1075" t="s">
        <v>517</v>
      </c>
      <c r="B34" s="684">
        <v>24</v>
      </c>
      <c r="C34" s="681" t="s">
        <v>60</v>
      </c>
      <c r="D34" s="25"/>
      <c r="E34" s="1737">
        <f>E33</f>
        <v>0</v>
      </c>
      <c r="F34" s="981">
        <f>F33</f>
        <v>800</v>
      </c>
      <c r="G34" s="981">
        <f>G33</f>
        <v>800</v>
      </c>
    </row>
    <row r="35" spans="1:7" ht="13.5" customHeight="1">
      <c r="A35" s="1063" t="s">
        <v>517</v>
      </c>
      <c r="B35" s="1074">
        <v>0.09</v>
      </c>
      <c r="C35" s="1077" t="s">
        <v>1926</v>
      </c>
      <c r="D35" s="25"/>
      <c r="E35" s="1737">
        <f t="shared" ref="E35:G36" si="0">E34</f>
        <v>0</v>
      </c>
      <c r="F35" s="32">
        <f t="shared" si="0"/>
        <v>800</v>
      </c>
      <c r="G35" s="981">
        <f t="shared" si="0"/>
        <v>800</v>
      </c>
    </row>
    <row r="36" spans="1:7" ht="13.5" customHeight="1">
      <c r="A36" s="1063" t="s">
        <v>517</v>
      </c>
      <c r="B36" s="1069">
        <v>2052</v>
      </c>
      <c r="C36" s="1077" t="s">
        <v>1329</v>
      </c>
      <c r="D36" s="78"/>
      <c r="E36" s="1738">
        <f t="shared" si="0"/>
        <v>0</v>
      </c>
      <c r="F36" s="78">
        <f t="shared" si="0"/>
        <v>800</v>
      </c>
      <c r="G36" s="720">
        <f t="shared" si="0"/>
        <v>800</v>
      </c>
    </row>
    <row r="37" spans="1:7" ht="13.5" customHeight="1">
      <c r="A37" s="1078" t="s">
        <v>517</v>
      </c>
      <c r="B37" s="1079"/>
      <c r="C37" s="1080" t="s">
        <v>522</v>
      </c>
      <c r="D37" s="32"/>
      <c r="E37" s="1737">
        <f>E36+E25</f>
        <v>0</v>
      </c>
      <c r="F37" s="32">
        <f>F36+F25</f>
        <v>4700</v>
      </c>
      <c r="G37" s="981">
        <f>G36+G25</f>
        <v>4700</v>
      </c>
    </row>
    <row r="38" spans="1:7" ht="13.5" customHeight="1">
      <c r="A38" s="1078" t="s">
        <v>517</v>
      </c>
      <c r="B38" s="1079"/>
      <c r="C38" s="1080" t="s">
        <v>518</v>
      </c>
      <c r="D38" s="32"/>
      <c r="E38" s="1737">
        <f>E37</f>
        <v>0</v>
      </c>
      <c r="F38" s="32">
        <f>F37</f>
        <v>4700</v>
      </c>
      <c r="G38" s="981">
        <f>G37</f>
        <v>4700</v>
      </c>
    </row>
    <row r="39" spans="1:7" ht="42" customHeight="1">
      <c r="A39" s="1075"/>
      <c r="B39" s="2482" t="s">
        <v>1447</v>
      </c>
      <c r="C39" s="2482"/>
      <c r="D39" s="2482"/>
      <c r="E39" s="2482"/>
      <c r="F39" s="2482"/>
      <c r="G39" s="2482"/>
    </row>
    <row r="40" spans="1:7">
      <c r="F40" s="701"/>
      <c r="G40" s="701"/>
    </row>
    <row r="41" spans="1:7">
      <c r="F41" s="701"/>
      <c r="G41" s="701"/>
    </row>
    <row r="42" spans="1:7">
      <c r="F42" s="701"/>
      <c r="G42" s="701"/>
    </row>
    <row r="43" spans="1:7">
      <c r="F43" s="701"/>
      <c r="G43" s="701"/>
    </row>
    <row r="45" spans="1:7" ht="13.5" thickBot="1"/>
    <row r="46" spans="1:7" ht="13.5" thickTop="1">
      <c r="B46" s="1826"/>
      <c r="C46" s="1826"/>
      <c r="D46" s="1864"/>
      <c r="E46" s="1826"/>
      <c r="F46" s="1864"/>
      <c r="G46" s="1951"/>
    </row>
    <row r="48" spans="1:7">
      <c r="D48" s="684"/>
      <c r="E48" s="684"/>
    </row>
  </sheetData>
  <customSheetViews>
    <customSheetView guid="{44B5F5DE-C96C-4269-969A-574D4EEEEEF5}" showPageBreaks="1" view="pageBreakPreview" showRuler="0" topLeftCell="A19">
      <selection activeCell="H36" sqref="H36"/>
      <pageMargins left="0.74803149606299202" right="0.39370078740157499" top="0.74803149606299202" bottom="0.90551181102362199" header="0.511811023622047" footer="0.59055118110236204"/>
      <printOptions horizontalCentered="1"/>
      <pageSetup paperSize="9" firstPageNumber="106"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19">
      <selection activeCell="H36" sqref="H36"/>
      <pageMargins left="0.74803149606299202" right="0.39370078740157499" top="0.74803149606299202" bottom="0.90551181102362199" header="0.511811023622047" footer="0.59055118110236204"/>
      <printOptions horizontalCentered="1"/>
      <pageSetup paperSize="9" firstPageNumber="106"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19">
      <selection activeCell="H36" sqref="H36"/>
      <pageMargins left="0.74803149606299202" right="0.39370078740157499" top="0.74803149606299202" bottom="0.90551181102362199" header="0.511811023622047" footer="0.59055118110236204"/>
      <printOptions horizontalCentered="1"/>
      <pageSetup paperSize="9" firstPageNumber="106"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view="pageBreakPreview" showRuler="0" topLeftCell="A16">
      <selection activeCell="A16" sqref="A1:H65536"/>
      <pageMargins left="0.74803149606299202" right="0.74803149606299202" top="0.74803149606299202" bottom="4.13" header="0.35" footer="3"/>
      <printOptions horizontalCentered="1"/>
      <pageSetup paperSize="9" firstPageNumber="83" orientation="portrait" blackAndWhite="1" useFirstPageNumber="1" r:id="rId4"/>
      <headerFooter alignWithMargins="0">
        <oddHeader xml:space="preserve">&amp;C   </oddHeader>
        <oddFooter>&amp;C&amp;"Times New Roman,Bold" &amp;P</oddFooter>
      </headerFooter>
    </customSheetView>
  </customSheetViews>
  <mergeCells count="7">
    <mergeCell ref="B39:G39"/>
    <mergeCell ref="B13:G13"/>
    <mergeCell ref="B14:D14"/>
    <mergeCell ref="A1:G1"/>
    <mergeCell ref="A2:G2"/>
    <mergeCell ref="A4:G4"/>
    <mergeCell ref="B5:G5"/>
  </mergeCells>
  <phoneticPr fontId="25" type="noConversion"/>
  <printOptions horizontalCentered="1"/>
  <pageMargins left="0.74803149606299202" right="0.74803149606299202" top="0.74803149606299202" bottom="4.13" header="0.35" footer="3"/>
  <pageSetup paperSize="9" firstPageNumber="83" orientation="portrait" blackAndWhite="1" useFirstPageNumber="1" r:id="rId5"/>
  <headerFooter alignWithMargins="0">
    <oddHeader xml:space="preserve">&amp;C   </oddHeader>
    <oddFooter>&amp;C&amp;"Times New Roman,Bold" &amp;P</oddFooter>
  </headerFooter>
</worksheet>
</file>

<file path=xl/worksheets/sheet28.xml><?xml version="1.0" encoding="utf-8"?>
<worksheet xmlns="http://schemas.openxmlformats.org/spreadsheetml/2006/main" xmlns:r="http://schemas.openxmlformats.org/officeDocument/2006/relationships">
  <sheetPr syncVertical="1" syncRef="A48" transitionEvaluation="1" codeName="Sheet23"/>
  <dimension ref="A1:H59"/>
  <sheetViews>
    <sheetView view="pageBreakPreview" topLeftCell="A48" zoomScale="115" zoomScaleNormal="190" zoomScaleSheetLayoutView="100" workbookViewId="0">
      <selection activeCell="A55" sqref="A55:I62"/>
    </sheetView>
  </sheetViews>
  <sheetFormatPr defaultColWidth="11" defaultRowHeight="12.75"/>
  <cols>
    <col min="1" max="1" width="6.42578125" style="908" customWidth="1"/>
    <col min="2" max="2" width="8.140625" style="698" customWidth="1"/>
    <col min="3" max="3" width="34.5703125" style="684" customWidth="1"/>
    <col min="4" max="4" width="7.140625" style="701" customWidth="1"/>
    <col min="5" max="5" width="8.140625" style="701" customWidth="1"/>
    <col min="6" max="6" width="10.42578125" style="684" customWidth="1"/>
    <col min="7" max="7" width="8.5703125" style="701" customWidth="1"/>
    <col min="8" max="8" width="2.85546875" style="684" customWidth="1"/>
    <col min="9" max="16384" width="11" style="684"/>
  </cols>
  <sheetData>
    <row r="1" spans="1:7">
      <c r="A1" s="2484" t="s">
        <v>64</v>
      </c>
      <c r="B1" s="2484"/>
      <c r="C1" s="2484"/>
      <c r="D1" s="2484"/>
      <c r="E1" s="2484"/>
      <c r="F1" s="2484"/>
      <c r="G1" s="2484"/>
    </row>
    <row r="2" spans="1:7">
      <c r="A2" s="2484" t="s">
        <v>679</v>
      </c>
      <c r="B2" s="2484"/>
      <c r="C2" s="2484"/>
      <c r="D2" s="2484"/>
      <c r="E2" s="2484"/>
      <c r="F2" s="2484"/>
      <c r="G2" s="2484"/>
    </row>
    <row r="3" spans="1:7">
      <c r="A3" s="530"/>
      <c r="B3" s="531"/>
      <c r="C3" s="529"/>
      <c r="D3" s="532"/>
      <c r="E3" s="532"/>
      <c r="F3" s="529"/>
      <c r="G3" s="529"/>
    </row>
    <row r="4" spans="1:7">
      <c r="A4" s="2448" t="s">
        <v>133</v>
      </c>
      <c r="B4" s="2448"/>
      <c r="C4" s="2448"/>
      <c r="D4" s="2448"/>
      <c r="E4" s="2448"/>
      <c r="F4" s="2448"/>
      <c r="G4" s="2448"/>
    </row>
    <row r="5" spans="1:7" ht="13.5">
      <c r="A5" s="590"/>
      <c r="B5" s="2449"/>
      <c r="C5" s="2449"/>
      <c r="D5" s="2449"/>
      <c r="E5" s="2449"/>
      <c r="F5" s="2449"/>
      <c r="G5" s="2449"/>
    </row>
    <row r="6" spans="1:7">
      <c r="A6" s="590"/>
      <c r="B6" s="589"/>
      <c r="C6" s="589"/>
      <c r="D6" s="591"/>
      <c r="E6" s="592" t="s">
        <v>1217</v>
      </c>
      <c r="F6" s="592" t="s">
        <v>1218</v>
      </c>
      <c r="G6" s="592" t="s">
        <v>1043</v>
      </c>
    </row>
    <row r="7" spans="1:7">
      <c r="A7" s="590"/>
      <c r="B7" s="593" t="s">
        <v>1219</v>
      </c>
      <c r="C7" s="589" t="s">
        <v>1220</v>
      </c>
      <c r="D7" s="594" t="s">
        <v>518</v>
      </c>
      <c r="E7" s="595">
        <v>92974</v>
      </c>
      <c r="F7" s="1724">
        <v>0</v>
      </c>
      <c r="G7" s="595">
        <f>SUM(E7:F7)</f>
        <v>92974</v>
      </c>
    </row>
    <row r="8" spans="1:7" ht="13.5">
      <c r="A8" s="590"/>
      <c r="B8" s="684"/>
      <c r="D8" s="2139" t="s">
        <v>1339</v>
      </c>
      <c r="E8" s="1987">
        <v>4534</v>
      </c>
      <c r="F8" s="2140">
        <v>0</v>
      </c>
      <c r="G8" s="1987">
        <f>SUM(E8:F8)</f>
        <v>4534</v>
      </c>
    </row>
    <row r="9" spans="1:7">
      <c r="A9" s="590"/>
      <c r="B9" s="593" t="s">
        <v>1221</v>
      </c>
      <c r="C9" s="596" t="s">
        <v>1222</v>
      </c>
      <c r="D9" s="594"/>
      <c r="E9" s="598"/>
      <c r="F9" s="1725"/>
      <c r="G9" s="598"/>
    </row>
    <row r="10" spans="1:7">
      <c r="A10" s="590"/>
      <c r="B10" s="593"/>
      <c r="C10" s="596" t="s">
        <v>985</v>
      </c>
      <c r="D10" s="594" t="s">
        <v>518</v>
      </c>
      <c r="E10" s="598">
        <f>G51</f>
        <v>43249</v>
      </c>
      <c r="F10" s="1725">
        <v>0</v>
      </c>
      <c r="G10" s="598">
        <f>SUM(E10:F10)</f>
        <v>43249</v>
      </c>
    </row>
    <row r="11" spans="1:7" ht="13.5">
      <c r="A11" s="590"/>
      <c r="D11" s="2139" t="s">
        <v>1339</v>
      </c>
      <c r="E11" s="2141">
        <f>G50</f>
        <v>1000</v>
      </c>
      <c r="F11" s="2140">
        <v>0</v>
      </c>
      <c r="G11" s="1987">
        <f>SUM(E11:F11)</f>
        <v>1000</v>
      </c>
    </row>
    <row r="12" spans="1:7">
      <c r="A12" s="590"/>
      <c r="B12" s="600" t="s">
        <v>517</v>
      </c>
      <c r="C12" s="589" t="s">
        <v>619</v>
      </c>
      <c r="D12" s="601" t="s">
        <v>518</v>
      </c>
      <c r="E12" s="602">
        <f t="shared" ref="E12:G13" si="0">E10+E7</f>
        <v>136223</v>
      </c>
      <c r="F12" s="1726">
        <f t="shared" si="0"/>
        <v>0</v>
      </c>
      <c r="G12" s="602">
        <f t="shared" si="0"/>
        <v>136223</v>
      </c>
    </row>
    <row r="13" spans="1:7">
      <c r="A13" s="590"/>
      <c r="B13" s="600"/>
      <c r="C13" s="589"/>
      <c r="D13" s="2142" t="s">
        <v>1339</v>
      </c>
      <c r="E13" s="2143">
        <f t="shared" si="0"/>
        <v>5534</v>
      </c>
      <c r="F13" s="2144">
        <f t="shared" si="0"/>
        <v>0</v>
      </c>
      <c r="G13" s="2143">
        <f t="shared" si="0"/>
        <v>5534</v>
      </c>
    </row>
    <row r="14" spans="1:7" ht="6" customHeight="1">
      <c r="A14" s="590"/>
      <c r="B14" s="593"/>
      <c r="C14" s="589"/>
      <c r="D14" s="603"/>
      <c r="E14" s="603"/>
      <c r="F14" s="594"/>
      <c r="G14" s="603"/>
    </row>
    <row r="15" spans="1:7" s="697" customFormat="1">
      <c r="A15" s="590"/>
      <c r="B15" s="593" t="s">
        <v>620</v>
      </c>
      <c r="C15" s="589" t="s">
        <v>621</v>
      </c>
      <c r="D15" s="589"/>
      <c r="E15" s="589"/>
      <c r="F15" s="604"/>
      <c r="G15" s="589"/>
    </row>
    <row r="16" spans="1:7" s="697" customFormat="1" ht="13.5" thickBot="1">
      <c r="A16" s="605"/>
      <c r="B16" s="2445" t="s">
        <v>622</v>
      </c>
      <c r="C16" s="2445"/>
      <c r="D16" s="2445"/>
      <c r="E16" s="2445"/>
      <c r="F16" s="2445"/>
      <c r="G16" s="2445"/>
    </row>
    <row r="17" spans="1:8" s="697" customFormat="1" ht="14.25" thickTop="1" thickBot="1">
      <c r="A17" s="605"/>
      <c r="B17" s="2446" t="s">
        <v>623</v>
      </c>
      <c r="C17" s="2446"/>
      <c r="D17" s="2446"/>
      <c r="E17" s="606" t="s">
        <v>519</v>
      </c>
      <c r="F17" s="606" t="s">
        <v>624</v>
      </c>
      <c r="G17" s="608" t="s">
        <v>1043</v>
      </c>
    </row>
    <row r="18" spans="1:8" s="697" customFormat="1" ht="5.25" customHeight="1" thickTop="1">
      <c r="A18" s="717"/>
      <c r="B18" s="694"/>
      <c r="C18" s="695"/>
      <c r="D18" s="1081"/>
      <c r="E18" s="696"/>
      <c r="F18" s="1081"/>
      <c r="G18" s="696"/>
    </row>
    <row r="19" spans="1:8" ht="13.5" customHeight="1">
      <c r="B19" s="1082"/>
      <c r="C19" s="1083" t="s">
        <v>522</v>
      </c>
      <c r="D19" s="1067"/>
      <c r="F19" s="1067"/>
    </row>
    <row r="20" spans="1:8" ht="25.5">
      <c r="A20" s="689" t="s">
        <v>523</v>
      </c>
      <c r="B20" s="754">
        <v>2011</v>
      </c>
      <c r="C20" s="726" t="s">
        <v>680</v>
      </c>
      <c r="D20" s="1067"/>
      <c r="E20" s="1065"/>
      <c r="F20" s="1067"/>
    </row>
    <row r="21" spans="1:8" ht="13.5" customHeight="1">
      <c r="A21" s="689"/>
      <c r="B21" s="1084">
        <v>2</v>
      </c>
      <c r="C21" s="708" t="s">
        <v>681</v>
      </c>
      <c r="D21" s="1067"/>
      <c r="F21" s="1067"/>
    </row>
    <row r="22" spans="1:8" ht="13.5" customHeight="1">
      <c r="A22" s="689"/>
      <c r="B22" s="1085">
        <v>2.101</v>
      </c>
      <c r="C22" s="726" t="s">
        <v>682</v>
      </c>
      <c r="D22" s="1067"/>
      <c r="F22" s="1067"/>
    </row>
    <row r="23" spans="1:8" ht="13.5" customHeight="1">
      <c r="A23" s="689"/>
      <c r="B23" s="790">
        <v>60</v>
      </c>
      <c r="C23" s="985" t="s">
        <v>683</v>
      </c>
      <c r="D23" s="1720"/>
      <c r="E23" s="1086"/>
      <c r="F23" s="1087"/>
      <c r="G23" s="1086"/>
    </row>
    <row r="24" spans="1:8" s="777" customFormat="1" ht="13.5" customHeight="1">
      <c r="A24" s="689"/>
      <c r="B24" s="1088" t="s">
        <v>558</v>
      </c>
      <c r="C24" s="985" t="s">
        <v>684</v>
      </c>
      <c r="D24" s="30"/>
      <c r="E24" s="1729">
        <v>0</v>
      </c>
      <c r="F24" s="506">
        <v>1000</v>
      </c>
      <c r="G24" s="1089">
        <f>F24+E24</f>
        <v>1000</v>
      </c>
      <c r="H24" s="777" t="s">
        <v>697</v>
      </c>
    </row>
    <row r="25" spans="1:8" ht="13.5" customHeight="1">
      <c r="A25" s="689" t="s">
        <v>517</v>
      </c>
      <c r="B25" s="790">
        <v>60</v>
      </c>
      <c r="C25" s="985" t="s">
        <v>683</v>
      </c>
      <c r="D25" s="30"/>
      <c r="E25" s="1729">
        <f>SUM(E24:E24)</f>
        <v>0</v>
      </c>
      <c r="F25" s="506">
        <f>SUM(F24:F24)</f>
        <v>1000</v>
      </c>
      <c r="G25" s="793">
        <f>SUM(G24:G24)</f>
        <v>1000</v>
      </c>
    </row>
    <row r="26" spans="1:8">
      <c r="A26" s="983"/>
      <c r="B26" s="790"/>
      <c r="C26" s="985"/>
      <c r="D26" s="1073"/>
      <c r="E26" s="1722"/>
      <c r="F26" s="1073"/>
      <c r="G26" s="709"/>
    </row>
    <row r="27" spans="1:8" ht="13.5" customHeight="1">
      <c r="A27" s="689"/>
      <c r="B27" s="679">
        <v>62</v>
      </c>
      <c r="C27" s="708" t="s">
        <v>685</v>
      </c>
      <c r="D27" s="1720"/>
      <c r="E27" s="1723"/>
      <c r="F27" s="1067"/>
      <c r="G27" s="704"/>
    </row>
    <row r="28" spans="1:8" ht="13.5" customHeight="1">
      <c r="A28" s="689"/>
      <c r="B28" s="732" t="s">
        <v>1152</v>
      </c>
      <c r="C28" s="708" t="s">
        <v>528</v>
      </c>
      <c r="D28" s="30"/>
      <c r="E28" s="1721">
        <v>0</v>
      </c>
      <c r="F28" s="78">
        <v>2000</v>
      </c>
      <c r="G28" s="706">
        <f>F28+E28</f>
        <v>2000</v>
      </c>
      <c r="H28" s="684" t="s">
        <v>2091</v>
      </c>
    </row>
    <row r="29" spans="1:8" ht="13.5" customHeight="1">
      <c r="A29" s="689"/>
      <c r="B29" s="680" t="s">
        <v>1153</v>
      </c>
      <c r="C29" s="708" t="s">
        <v>530</v>
      </c>
      <c r="D29" s="30"/>
      <c r="E29" s="1719">
        <v>0</v>
      </c>
      <c r="F29" s="34">
        <v>500</v>
      </c>
      <c r="G29" s="741">
        <f>F29+E29</f>
        <v>500</v>
      </c>
      <c r="H29" s="684" t="s">
        <v>1509</v>
      </c>
    </row>
    <row r="30" spans="1:8" ht="13.5" customHeight="1">
      <c r="A30" s="689" t="s">
        <v>517</v>
      </c>
      <c r="B30" s="679">
        <v>62</v>
      </c>
      <c r="C30" s="708" t="s">
        <v>685</v>
      </c>
      <c r="D30" s="30"/>
      <c r="E30" s="1719">
        <f>SUM(E28:E29)</f>
        <v>0</v>
      </c>
      <c r="F30" s="34">
        <f>SUM(F28:F29)</f>
        <v>2500</v>
      </c>
      <c r="G30" s="713">
        <f>SUM(G28:G29)</f>
        <v>2500</v>
      </c>
    </row>
    <row r="31" spans="1:8" s="1069" customFormat="1" ht="13.5" customHeight="1">
      <c r="A31" s="689" t="s">
        <v>517</v>
      </c>
      <c r="B31" s="1085">
        <v>2.101</v>
      </c>
      <c r="C31" s="726" t="s">
        <v>682</v>
      </c>
      <c r="D31" s="30"/>
      <c r="E31" s="1719">
        <f>E30+E25</f>
        <v>0</v>
      </c>
      <c r="F31" s="713">
        <f>F30+F25</f>
        <v>3500</v>
      </c>
      <c r="G31" s="713">
        <f>G30+G25</f>
        <v>3500</v>
      </c>
    </row>
    <row r="32" spans="1:8" s="1069" customFormat="1">
      <c r="A32" s="689"/>
      <c r="B32" s="754"/>
      <c r="C32" s="726"/>
      <c r="D32" s="1073"/>
      <c r="E32" s="1722"/>
      <c r="F32" s="1073"/>
      <c r="G32" s="719"/>
    </row>
    <row r="33" spans="1:8">
      <c r="A33" s="689"/>
      <c r="B33" s="1085">
        <v>2.1030000000000002</v>
      </c>
      <c r="C33" s="726" t="s">
        <v>686</v>
      </c>
      <c r="D33" s="1720"/>
      <c r="E33" s="1723"/>
      <c r="F33" s="1067"/>
      <c r="G33" s="704"/>
    </row>
    <row r="34" spans="1:8">
      <c r="A34" s="689"/>
      <c r="B34" s="679">
        <v>63</v>
      </c>
      <c r="C34" s="708" t="s">
        <v>556</v>
      </c>
      <c r="D34" s="1720"/>
      <c r="E34" s="1723"/>
      <c r="F34" s="1067"/>
      <c r="G34" s="704"/>
    </row>
    <row r="35" spans="1:8">
      <c r="A35" s="689"/>
      <c r="B35" s="715" t="s">
        <v>1119</v>
      </c>
      <c r="C35" s="708" t="s">
        <v>528</v>
      </c>
      <c r="D35" s="30"/>
      <c r="E35" s="1721">
        <v>0</v>
      </c>
      <c r="F35" s="78">
        <v>14500</v>
      </c>
      <c r="G35" s="706">
        <f>F35+E35</f>
        <v>14500</v>
      </c>
      <c r="H35" s="684" t="s">
        <v>2091</v>
      </c>
    </row>
    <row r="36" spans="1:8">
      <c r="A36" s="689"/>
      <c r="B36" s="738" t="s">
        <v>1121</v>
      </c>
      <c r="C36" s="708" t="s">
        <v>532</v>
      </c>
      <c r="D36" s="30"/>
      <c r="E36" s="1716">
        <v>0</v>
      </c>
      <c r="F36" s="25">
        <v>2000</v>
      </c>
      <c r="G36" s="706">
        <f>F36+E36</f>
        <v>2000</v>
      </c>
      <c r="H36" s="684" t="s">
        <v>1501</v>
      </c>
    </row>
    <row r="37" spans="1:8">
      <c r="A37" s="689"/>
      <c r="B37" s="738" t="s">
        <v>587</v>
      </c>
      <c r="C37" s="708" t="s">
        <v>534</v>
      </c>
      <c r="D37" s="30"/>
      <c r="E37" s="1716">
        <v>0</v>
      </c>
      <c r="F37" s="25">
        <f>3799+19750</f>
        <v>23549</v>
      </c>
      <c r="G37" s="706">
        <f>F37+E37</f>
        <v>23549</v>
      </c>
      <c r="H37" s="684" t="s">
        <v>1502</v>
      </c>
    </row>
    <row r="38" spans="1:8">
      <c r="A38" s="982" t="s">
        <v>517</v>
      </c>
      <c r="B38" s="710">
        <v>63</v>
      </c>
      <c r="C38" s="712" t="s">
        <v>556</v>
      </c>
      <c r="D38" s="36"/>
      <c r="E38" s="1718">
        <f>SUM(E35:E37)</f>
        <v>0</v>
      </c>
      <c r="F38" s="32">
        <f>SUM(F35:F37)</f>
        <v>40049</v>
      </c>
      <c r="G38" s="32">
        <f>SUM(G35:G37)</f>
        <v>40049</v>
      </c>
    </row>
    <row r="39" spans="1:8" s="1069" customFormat="1">
      <c r="A39" s="1950" t="s">
        <v>517</v>
      </c>
      <c r="B39" s="2145">
        <v>2.1030000000000002</v>
      </c>
      <c r="C39" s="747" t="s">
        <v>686</v>
      </c>
      <c r="D39" s="1955"/>
      <c r="E39" s="1718">
        <f>E38</f>
        <v>0</v>
      </c>
      <c r="F39" s="32">
        <f>F38</f>
        <v>40049</v>
      </c>
      <c r="G39" s="981">
        <f>G38</f>
        <v>40049</v>
      </c>
    </row>
    <row r="40" spans="1:8" s="1069" customFormat="1">
      <c r="A40" s="689"/>
      <c r="B40" s="1085"/>
      <c r="C40" s="726"/>
      <c r="D40" s="30"/>
      <c r="E40" s="1716"/>
      <c r="F40" s="25"/>
      <c r="G40" s="716"/>
    </row>
    <row r="41" spans="1:8">
      <c r="A41" s="689"/>
      <c r="B41" s="1085">
        <v>2.1040000000000001</v>
      </c>
      <c r="C41" s="726" t="s">
        <v>475</v>
      </c>
      <c r="D41" s="1720"/>
      <c r="E41" s="1723"/>
      <c r="F41" s="1067"/>
      <c r="G41" s="704"/>
    </row>
    <row r="42" spans="1:8">
      <c r="A42" s="689"/>
      <c r="B42" s="679">
        <v>63</v>
      </c>
      <c r="C42" s="708" t="s">
        <v>556</v>
      </c>
      <c r="D42" s="1720"/>
      <c r="E42" s="1723"/>
      <c r="F42" s="1067"/>
      <c r="G42" s="704"/>
    </row>
    <row r="43" spans="1:8">
      <c r="A43" s="689"/>
      <c r="B43" s="715" t="s">
        <v>1119</v>
      </c>
      <c r="C43" s="708" t="s">
        <v>528</v>
      </c>
      <c r="D43" s="30"/>
      <c r="E43" s="1721">
        <v>0</v>
      </c>
      <c r="F43" s="78">
        <v>400</v>
      </c>
      <c r="G43" s="706">
        <f>F43+E43</f>
        <v>400</v>
      </c>
      <c r="H43" s="684" t="s">
        <v>2091</v>
      </c>
    </row>
    <row r="44" spans="1:8">
      <c r="A44" s="689"/>
      <c r="B44" s="715" t="s">
        <v>587</v>
      </c>
      <c r="C44" s="708" t="s">
        <v>534</v>
      </c>
      <c r="D44" s="30"/>
      <c r="E44" s="1719">
        <v>0</v>
      </c>
      <c r="F44" s="34">
        <v>300</v>
      </c>
      <c r="G44" s="741">
        <f>F44+E44</f>
        <v>300</v>
      </c>
      <c r="H44" s="684" t="s">
        <v>174</v>
      </c>
    </row>
    <row r="45" spans="1:8">
      <c r="A45" s="689" t="s">
        <v>517</v>
      </c>
      <c r="B45" s="679">
        <v>63</v>
      </c>
      <c r="C45" s="708" t="s">
        <v>556</v>
      </c>
      <c r="D45" s="30"/>
      <c r="E45" s="1719">
        <f>SUM(E43:E44)</f>
        <v>0</v>
      </c>
      <c r="F45" s="34">
        <f>SUM(F43:F44)</f>
        <v>700</v>
      </c>
      <c r="G45" s="713">
        <f>SUM(G43:G44)</f>
        <v>700</v>
      </c>
    </row>
    <row r="46" spans="1:8" s="1069" customFormat="1">
      <c r="A46" s="689" t="s">
        <v>517</v>
      </c>
      <c r="B46" s="1085">
        <v>2.1040000000000001</v>
      </c>
      <c r="C46" s="726" t="s">
        <v>475</v>
      </c>
      <c r="D46" s="30"/>
      <c r="E46" s="1719">
        <f>E45</f>
        <v>0</v>
      </c>
      <c r="F46" s="34">
        <f>F45</f>
        <v>700</v>
      </c>
      <c r="G46" s="713">
        <f>G45</f>
        <v>700</v>
      </c>
    </row>
    <row r="47" spans="1:8">
      <c r="A47" s="689" t="s">
        <v>517</v>
      </c>
      <c r="B47" s="1084">
        <v>2</v>
      </c>
      <c r="C47" s="708" t="s">
        <v>681</v>
      </c>
      <c r="D47" s="30"/>
      <c r="E47" s="1718">
        <f>E46+E39+E31</f>
        <v>0</v>
      </c>
      <c r="F47" s="981">
        <f>F46+F39+F31</f>
        <v>44249</v>
      </c>
      <c r="G47" s="981">
        <f>G46+G39+G31</f>
        <v>44249</v>
      </c>
    </row>
    <row r="48" spans="1:8" s="1069" customFormat="1" ht="25.5">
      <c r="A48" s="982" t="s">
        <v>517</v>
      </c>
      <c r="B48" s="1090">
        <v>2011</v>
      </c>
      <c r="C48" s="723" t="s">
        <v>680</v>
      </c>
      <c r="D48" s="36"/>
      <c r="E48" s="1719">
        <f t="shared" ref="E48:G49" si="1">E47</f>
        <v>0</v>
      </c>
      <c r="F48" s="34">
        <f t="shared" si="1"/>
        <v>44249</v>
      </c>
      <c r="G48" s="713">
        <f t="shared" si="1"/>
        <v>44249</v>
      </c>
    </row>
    <row r="49" spans="1:7" s="1069" customFormat="1">
      <c r="A49" s="1091" t="s">
        <v>517</v>
      </c>
      <c r="B49" s="1092"/>
      <c r="C49" s="752" t="s">
        <v>522</v>
      </c>
      <c r="D49" s="37"/>
      <c r="E49" s="1719">
        <f t="shared" si="1"/>
        <v>0</v>
      </c>
      <c r="F49" s="713">
        <f t="shared" si="1"/>
        <v>44249</v>
      </c>
      <c r="G49" s="713">
        <f t="shared" si="1"/>
        <v>44249</v>
      </c>
    </row>
    <row r="50" spans="1:7" ht="13.5">
      <c r="A50" s="1091" t="s">
        <v>517</v>
      </c>
      <c r="B50" s="750"/>
      <c r="C50" s="987" t="s">
        <v>1339</v>
      </c>
      <c r="D50" s="37"/>
      <c r="E50" s="1729">
        <f>E24</f>
        <v>0</v>
      </c>
      <c r="F50" s="793">
        <f>F24</f>
        <v>1000</v>
      </c>
      <c r="G50" s="793">
        <f>G24</f>
        <v>1000</v>
      </c>
    </row>
    <row r="51" spans="1:7">
      <c r="A51" s="1091" t="s">
        <v>517</v>
      </c>
      <c r="B51" s="750"/>
      <c r="C51" s="752" t="s">
        <v>518</v>
      </c>
      <c r="D51" s="37"/>
      <c r="E51" s="1719">
        <f>E49-E50</f>
        <v>0</v>
      </c>
      <c r="F51" s="34">
        <f>F49-F50</f>
        <v>43249</v>
      </c>
      <c r="G51" s="713">
        <f>G49-G50</f>
        <v>43249</v>
      </c>
    </row>
    <row r="52" spans="1:7" ht="6" customHeight="1">
      <c r="F52" s="701"/>
    </row>
    <row r="53" spans="1:7" ht="64.5" customHeight="1">
      <c r="B53" s="2483" t="s">
        <v>1448</v>
      </c>
      <c r="C53" s="2483"/>
      <c r="D53" s="2483"/>
      <c r="E53" s="2483"/>
      <c r="F53" s="2483"/>
      <c r="G53" s="2483"/>
    </row>
    <row r="56" spans="1:7" ht="13.5" thickBot="1"/>
    <row r="57" spans="1:7" ht="13.5" thickTop="1">
      <c r="B57" s="609"/>
      <c r="C57" s="607"/>
      <c r="D57" s="610"/>
      <c r="E57" s="607"/>
      <c r="F57" s="610"/>
      <c r="G57" s="611"/>
    </row>
    <row r="59" spans="1:7">
      <c r="B59" s="684"/>
      <c r="D59" s="684"/>
      <c r="E59" s="684"/>
      <c r="G59" s="684"/>
    </row>
  </sheetData>
  <customSheetViews>
    <customSheetView guid="{44B5F5DE-C96C-4269-969A-574D4EEEEEF5}" showPageBreaks="1" view="pageBreakPreview" showRuler="0" topLeftCell="A64">
      <selection activeCell="B85" sqref="B85:G85"/>
      <pageMargins left="0.74803149606299202" right="0.39370078740157499" top="0.74803149606299202" bottom="0.90551181102362199" header="0.511811023622047" footer="0.59055118110236204"/>
      <printOptions horizontalCentered="1"/>
      <pageSetup paperSize="9" firstPageNumber="108"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topLeftCell="A64">
      <selection activeCell="B85" sqref="B85:G85"/>
      <pageMargins left="0.74803149606299202" right="0.39370078740157499" top="0.74803149606299202" bottom="0.90551181102362199" header="0.511811023622047" footer="0.59055118110236204"/>
      <printOptions horizontalCentered="1"/>
      <pageSetup paperSize="9" firstPageNumber="108"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topLeftCell="A64">
      <selection activeCell="B85" sqref="B85:G85"/>
      <pageMargins left="0.74803149606299202" right="0.39370078740157499" top="0.74803149606299202" bottom="0.90551181102362199" header="0.511811023622047" footer="0.59055118110236204"/>
      <printOptions horizontalCentered="1"/>
      <pageSetup paperSize="9" firstPageNumber="108" orientation="landscape" blackAndWhite="1" useFirstPageNumber="1" r:id="rId3"/>
      <headerFooter alignWithMargins="0">
        <oddHeader xml:space="preserve">&amp;C   </oddHeader>
        <oddFooter>&amp;C&amp;"Times New Roman,Bold"   Vol-II     -    &amp;P</oddFooter>
      </headerFooter>
    </customSheetView>
    <customSheetView guid="{7CE36697-C418-4ED3-BCF0-EA686CB40E87}" scale="115" showPageBreaks="1" printArea="1" view="pageBreakPreview" showRuler="0" topLeftCell="A34">
      <selection activeCell="A34" sqref="A1:H65536"/>
      <pageMargins left="0.74803149606299202" right="0.74803149606299202" top="0.74803149606299202" bottom="4.13" header="0.35" footer="3"/>
      <printOptions horizontalCentered="1"/>
      <pageSetup paperSize="9" firstPageNumber="85" orientation="portrait" blackAndWhite="1" useFirstPageNumber="1" r:id="rId4"/>
      <headerFooter alignWithMargins="0">
        <oddHeader xml:space="preserve">&amp;C   </oddHeader>
        <oddFooter>&amp;C&amp;"Times New Roman,Bold"  &amp;P</oddFooter>
      </headerFooter>
    </customSheetView>
  </customSheetViews>
  <mergeCells count="7">
    <mergeCell ref="B53:G53"/>
    <mergeCell ref="B16:G16"/>
    <mergeCell ref="B17:D17"/>
    <mergeCell ref="A1:G1"/>
    <mergeCell ref="A2:G2"/>
    <mergeCell ref="A4:G4"/>
    <mergeCell ref="B5:G5"/>
  </mergeCells>
  <phoneticPr fontId="25" type="noConversion"/>
  <printOptions horizontalCentered="1"/>
  <pageMargins left="0.74803149606299202" right="0.74803149606299202" top="0.74803149606299202" bottom="4.13" header="0.35" footer="3"/>
  <pageSetup paperSize="9" firstPageNumber="85" orientation="portrait" blackAndWhite="1" useFirstPageNumber="1" r:id="rId5"/>
  <headerFooter alignWithMargins="0">
    <oddHeader xml:space="preserve">&amp;C   </oddHeader>
    <oddFooter>&amp;C&amp;"Times New Roman,Bold"  &amp;P</oddFooter>
  </headerFooter>
  <legacyDrawing r:id="rId6"/>
</worksheet>
</file>

<file path=xl/worksheets/sheet29.xml><?xml version="1.0" encoding="utf-8"?>
<worksheet xmlns="http://schemas.openxmlformats.org/spreadsheetml/2006/main" xmlns:r="http://schemas.openxmlformats.org/officeDocument/2006/relationships">
  <sheetPr syncVertical="1" syncRef="A37" transitionEvaluation="1" codeName="Sheet55"/>
  <dimension ref="A1:G54"/>
  <sheetViews>
    <sheetView view="pageBreakPreview" topLeftCell="A37" zoomScaleSheetLayoutView="130" workbookViewId="0">
      <selection activeCell="B41" sqref="B41:J51"/>
    </sheetView>
  </sheetViews>
  <sheetFormatPr defaultColWidth="11" defaultRowHeight="12.75"/>
  <cols>
    <col min="1" max="1" width="6.42578125" style="908" customWidth="1"/>
    <col min="2" max="2" width="8.140625" style="698" customWidth="1"/>
    <col min="3" max="3" width="34.5703125" style="684" customWidth="1"/>
    <col min="4" max="4" width="7.140625" style="701" customWidth="1"/>
    <col min="5" max="5" width="8.140625" style="684" customWidth="1"/>
    <col min="6" max="6" width="10.42578125" style="684" customWidth="1"/>
    <col min="7" max="7" width="8.5703125" style="684" customWidth="1"/>
    <col min="8" max="8" width="2.85546875" style="684" customWidth="1"/>
    <col min="9" max="16384" width="11" style="684"/>
  </cols>
  <sheetData>
    <row r="1" spans="1:7">
      <c r="A1" s="2484" t="s">
        <v>476</v>
      </c>
      <c r="B1" s="2484"/>
      <c r="C1" s="2484"/>
      <c r="D1" s="2484"/>
      <c r="E1" s="2484"/>
      <c r="F1" s="2484"/>
      <c r="G1" s="2484"/>
    </row>
    <row r="2" spans="1:7">
      <c r="A2" s="2484" t="s">
        <v>477</v>
      </c>
      <c r="B2" s="2484"/>
      <c r="C2" s="2484"/>
      <c r="D2" s="2484"/>
      <c r="E2" s="2484"/>
      <c r="F2" s="2484"/>
      <c r="G2" s="2484"/>
    </row>
    <row r="3" spans="1:7" ht="6" customHeight="1">
      <c r="A3" s="530"/>
      <c r="B3" s="531"/>
      <c r="C3" s="529"/>
      <c r="D3" s="532"/>
      <c r="E3" s="532"/>
      <c r="F3" s="529"/>
      <c r="G3" s="529"/>
    </row>
    <row r="4" spans="1:7">
      <c r="A4" s="2448" t="s">
        <v>177</v>
      </c>
      <c r="B4" s="2448"/>
      <c r="C4" s="2448"/>
      <c r="D4" s="2448"/>
      <c r="E4" s="2448"/>
      <c r="F4" s="2448"/>
      <c r="G4" s="2448"/>
    </row>
    <row r="5" spans="1:7" ht="9" customHeight="1">
      <c r="A5" s="590"/>
      <c r="B5" s="2449"/>
      <c r="C5" s="2449"/>
      <c r="D5" s="2449"/>
      <c r="E5" s="2449"/>
      <c r="F5" s="2449"/>
      <c r="G5" s="2449"/>
    </row>
    <row r="6" spans="1:7">
      <c r="A6" s="590"/>
      <c r="B6" s="589"/>
      <c r="C6" s="589"/>
      <c r="D6" s="591"/>
      <c r="E6" s="592" t="s">
        <v>1217</v>
      </c>
      <c r="F6" s="592" t="s">
        <v>1218</v>
      </c>
      <c r="G6" s="592" t="s">
        <v>1043</v>
      </c>
    </row>
    <row r="7" spans="1:7">
      <c r="A7" s="590"/>
      <c r="B7" s="593" t="s">
        <v>1219</v>
      </c>
      <c r="C7" s="589" t="s">
        <v>1220</v>
      </c>
      <c r="D7" s="594" t="s">
        <v>518</v>
      </c>
      <c r="E7" s="595">
        <v>21858</v>
      </c>
      <c r="F7" s="2147">
        <v>0</v>
      </c>
      <c r="G7" s="595">
        <f>SUM(E7:F7)</f>
        <v>21858</v>
      </c>
    </row>
    <row r="8" spans="1:7">
      <c r="A8" s="590"/>
      <c r="B8" s="593" t="s">
        <v>1221</v>
      </c>
      <c r="C8" s="596" t="s">
        <v>1222</v>
      </c>
      <c r="D8" s="597"/>
      <c r="E8" s="598"/>
      <c r="F8" s="598"/>
      <c r="G8" s="598"/>
    </row>
    <row r="9" spans="1:7">
      <c r="A9" s="590"/>
      <c r="B9" s="593"/>
      <c r="C9" s="596" t="s">
        <v>985</v>
      </c>
      <c r="D9" s="597" t="s">
        <v>518</v>
      </c>
      <c r="E9" s="675">
        <f>G35</f>
        <v>3474</v>
      </c>
      <c r="F9" s="2148">
        <v>0</v>
      </c>
      <c r="G9" s="598">
        <f>SUM(E9:F9)</f>
        <v>3474</v>
      </c>
    </row>
    <row r="10" spans="1:7">
      <c r="A10" s="590"/>
      <c r="B10" s="600" t="s">
        <v>517</v>
      </c>
      <c r="C10" s="589" t="s">
        <v>619</v>
      </c>
      <c r="D10" s="601" t="s">
        <v>518</v>
      </c>
      <c r="E10" s="602">
        <f>SUM(E7:E9)</f>
        <v>25332</v>
      </c>
      <c r="F10" s="2149">
        <f>SUM(F7:F9)</f>
        <v>0</v>
      </c>
      <c r="G10" s="602">
        <f>SUM(E10:F10)</f>
        <v>25332</v>
      </c>
    </row>
    <row r="11" spans="1:7">
      <c r="A11" s="590"/>
      <c r="B11" s="593"/>
      <c r="C11" s="589"/>
      <c r="D11" s="603"/>
      <c r="E11" s="603"/>
      <c r="F11" s="594"/>
      <c r="G11" s="603"/>
    </row>
    <row r="12" spans="1:7" s="697" customFormat="1">
      <c r="A12" s="590"/>
      <c r="B12" s="593" t="s">
        <v>620</v>
      </c>
      <c r="C12" s="589" t="s">
        <v>621</v>
      </c>
      <c r="D12" s="589"/>
      <c r="E12" s="589"/>
      <c r="F12" s="604"/>
      <c r="G12" s="589"/>
    </row>
    <row r="13" spans="1:7" s="697" customFormat="1" ht="13.5" thickBot="1">
      <c r="A13" s="605"/>
      <c r="B13" s="2445" t="s">
        <v>622</v>
      </c>
      <c r="C13" s="2445"/>
      <c r="D13" s="2445"/>
      <c r="E13" s="2445"/>
      <c r="F13" s="2445"/>
      <c r="G13" s="2445"/>
    </row>
    <row r="14" spans="1:7" s="697" customFormat="1" ht="14.25" thickTop="1" thickBot="1">
      <c r="A14" s="605"/>
      <c r="B14" s="2446" t="s">
        <v>623</v>
      </c>
      <c r="C14" s="2446"/>
      <c r="D14" s="2446"/>
      <c r="E14" s="606" t="s">
        <v>519</v>
      </c>
      <c r="F14" s="606" t="s">
        <v>624</v>
      </c>
      <c r="G14" s="608" t="s">
        <v>1043</v>
      </c>
    </row>
    <row r="15" spans="1:7" ht="13.5" customHeight="1" thickTop="1">
      <c r="C15" s="703" t="s">
        <v>522</v>
      </c>
      <c r="D15" s="719"/>
      <c r="E15" s="719"/>
      <c r="F15" s="719"/>
      <c r="G15" s="1093"/>
    </row>
    <row r="16" spans="1:7" ht="25.5">
      <c r="A16" s="908" t="s">
        <v>523</v>
      </c>
      <c r="B16" s="980">
        <v>2853</v>
      </c>
      <c r="C16" s="726" t="s">
        <v>478</v>
      </c>
      <c r="E16" s="701"/>
      <c r="F16" s="701"/>
      <c r="G16" s="701"/>
    </row>
    <row r="17" spans="1:7" ht="24.75" customHeight="1">
      <c r="A17" s="689"/>
      <c r="B17" s="1084">
        <v>2</v>
      </c>
      <c r="C17" s="708" t="s">
        <v>479</v>
      </c>
      <c r="E17" s="701"/>
      <c r="F17" s="701"/>
      <c r="G17" s="701"/>
    </row>
    <row r="18" spans="1:7" ht="13.5" customHeight="1">
      <c r="A18" s="689"/>
      <c r="B18" s="1094">
        <v>2.0009999999999999</v>
      </c>
      <c r="C18" s="726" t="s">
        <v>524</v>
      </c>
      <c r="D18" s="704"/>
      <c r="E18" s="704"/>
      <c r="F18" s="704"/>
      <c r="G18" s="704"/>
    </row>
    <row r="19" spans="1:7" ht="13.5" customHeight="1">
      <c r="A19" s="689"/>
      <c r="B19" s="1084">
        <v>60</v>
      </c>
      <c r="C19" s="708" t="s">
        <v>556</v>
      </c>
      <c r="D19" s="704"/>
      <c r="E19" s="704"/>
      <c r="F19" s="704"/>
      <c r="G19" s="704"/>
    </row>
    <row r="20" spans="1:7" ht="12.75" customHeight="1">
      <c r="A20" s="689"/>
      <c r="B20" s="715" t="s">
        <v>557</v>
      </c>
      <c r="C20" s="708" t="s">
        <v>528</v>
      </c>
      <c r="D20" s="704"/>
      <c r="E20" s="724">
        <v>1694</v>
      </c>
      <c r="F20" s="2150">
        <v>0</v>
      </c>
      <c r="G20" s="724">
        <f>F20+E20</f>
        <v>1694</v>
      </c>
    </row>
    <row r="21" spans="1:7" ht="12.75" customHeight="1">
      <c r="A21" s="689"/>
      <c r="B21" s="715" t="s">
        <v>558</v>
      </c>
      <c r="C21" s="708" t="s">
        <v>530</v>
      </c>
      <c r="D21" s="704"/>
      <c r="E21" s="724">
        <v>200</v>
      </c>
      <c r="F21" s="2150">
        <v>0</v>
      </c>
      <c r="G21" s="724">
        <f>F21+E21</f>
        <v>200</v>
      </c>
    </row>
    <row r="22" spans="1:7" ht="12.75" customHeight="1">
      <c r="A22" s="689"/>
      <c r="B22" s="715" t="s">
        <v>559</v>
      </c>
      <c r="C22" s="708" t="s">
        <v>532</v>
      </c>
      <c r="D22" s="704"/>
      <c r="E22" s="724">
        <v>700</v>
      </c>
      <c r="F22" s="2150">
        <v>0</v>
      </c>
      <c r="G22" s="724">
        <f>F22+E22</f>
        <v>700</v>
      </c>
    </row>
    <row r="23" spans="1:7" ht="12.75" customHeight="1">
      <c r="A23" s="689"/>
      <c r="B23" s="715" t="s">
        <v>1833</v>
      </c>
      <c r="C23" s="708" t="s">
        <v>778</v>
      </c>
      <c r="D23" s="709"/>
      <c r="E23" s="78">
        <v>40</v>
      </c>
      <c r="F23" s="2150">
        <v>0</v>
      </c>
      <c r="G23" s="724">
        <f>F23+E23</f>
        <v>40</v>
      </c>
    </row>
    <row r="24" spans="1:7" ht="13.5" customHeight="1">
      <c r="A24" s="689" t="s">
        <v>517</v>
      </c>
      <c r="B24" s="1084">
        <v>60</v>
      </c>
      <c r="C24" s="708" t="s">
        <v>556</v>
      </c>
      <c r="D24" s="709"/>
      <c r="E24" s="707">
        <f>SUM(E20:E23)</f>
        <v>2634</v>
      </c>
      <c r="F24" s="2151">
        <f>SUM(F20:F23)</f>
        <v>0</v>
      </c>
      <c r="G24" s="707">
        <f>SUM(G20:G23)</f>
        <v>2634</v>
      </c>
    </row>
    <row r="25" spans="1:7" ht="14.25" customHeight="1">
      <c r="A25" s="689" t="s">
        <v>517</v>
      </c>
      <c r="B25" s="1094">
        <v>2.0009999999999999</v>
      </c>
      <c r="C25" s="726" t="s">
        <v>524</v>
      </c>
      <c r="D25" s="719"/>
      <c r="E25" s="721">
        <f>E24</f>
        <v>2634</v>
      </c>
      <c r="F25" s="2131">
        <f>F24</f>
        <v>0</v>
      </c>
      <c r="G25" s="721">
        <f>G24</f>
        <v>2634</v>
      </c>
    </row>
    <row r="26" spans="1:7" ht="8.25" customHeight="1">
      <c r="A26" s="689"/>
      <c r="B26" s="1095"/>
      <c r="C26" s="726"/>
      <c r="D26" s="719"/>
      <c r="E26" s="735"/>
      <c r="F26" s="1909"/>
      <c r="G26" s="735"/>
    </row>
    <row r="27" spans="1:7" ht="13.5" customHeight="1">
      <c r="A27" s="689"/>
      <c r="B27" s="1094">
        <v>2.004</v>
      </c>
      <c r="C27" s="726" t="s">
        <v>1834</v>
      </c>
      <c r="D27" s="719"/>
      <c r="E27" s="719"/>
      <c r="F27" s="1910"/>
      <c r="G27" s="719"/>
    </row>
    <row r="28" spans="1:7" ht="13.5" customHeight="1">
      <c r="A28" s="689"/>
      <c r="B28" s="1084">
        <v>61</v>
      </c>
      <c r="C28" s="708" t="s">
        <v>1835</v>
      </c>
      <c r="D28" s="719"/>
      <c r="E28" s="719"/>
      <c r="F28" s="1910"/>
      <c r="G28" s="719"/>
    </row>
    <row r="29" spans="1:7" ht="13.5" customHeight="1">
      <c r="A29" s="689"/>
      <c r="B29" s="715" t="s">
        <v>23</v>
      </c>
      <c r="C29" s="679" t="s">
        <v>534</v>
      </c>
      <c r="D29" s="719"/>
      <c r="E29" s="34">
        <v>840</v>
      </c>
      <c r="F29" s="2152">
        <v>0</v>
      </c>
      <c r="G29" s="34">
        <f>F29+E29</f>
        <v>840</v>
      </c>
    </row>
    <row r="30" spans="1:7" ht="13.5" customHeight="1">
      <c r="A30" s="689" t="s">
        <v>517</v>
      </c>
      <c r="B30" s="1084">
        <v>61</v>
      </c>
      <c r="C30" s="708" t="s">
        <v>1835</v>
      </c>
      <c r="D30" s="25"/>
      <c r="E30" s="34">
        <f t="shared" ref="E30:G31" si="0">E29</f>
        <v>840</v>
      </c>
      <c r="F30" s="1809">
        <f t="shared" si="0"/>
        <v>0</v>
      </c>
      <c r="G30" s="34">
        <f t="shared" si="0"/>
        <v>840</v>
      </c>
    </row>
    <row r="31" spans="1:7" ht="13.5" customHeight="1">
      <c r="A31" s="689" t="s">
        <v>517</v>
      </c>
      <c r="B31" s="1094">
        <v>2.004</v>
      </c>
      <c r="C31" s="2146" t="s">
        <v>1834</v>
      </c>
      <c r="D31" s="25"/>
      <c r="E31" s="34">
        <f t="shared" si="0"/>
        <v>840</v>
      </c>
      <c r="F31" s="1809">
        <f t="shared" si="0"/>
        <v>0</v>
      </c>
      <c r="G31" s="34">
        <f t="shared" si="0"/>
        <v>840</v>
      </c>
    </row>
    <row r="32" spans="1:7" ht="25.5">
      <c r="A32" s="689" t="s">
        <v>517</v>
      </c>
      <c r="B32" s="1084">
        <v>2</v>
      </c>
      <c r="C32" s="708" t="s">
        <v>479</v>
      </c>
      <c r="D32" s="719"/>
      <c r="E32" s="721">
        <f>E31+E25</f>
        <v>3474</v>
      </c>
      <c r="F32" s="2131">
        <f>F31+F25</f>
        <v>0</v>
      </c>
      <c r="G32" s="721">
        <f>G31+G25</f>
        <v>3474</v>
      </c>
    </row>
    <row r="33" spans="1:7" ht="25.5">
      <c r="A33" s="982" t="s">
        <v>517</v>
      </c>
      <c r="B33" s="1090">
        <v>2853</v>
      </c>
      <c r="C33" s="723" t="s">
        <v>478</v>
      </c>
      <c r="D33" s="718"/>
      <c r="E33" s="718">
        <f t="shared" ref="E33:G35" si="1">E32</f>
        <v>3474</v>
      </c>
      <c r="F33" s="2152">
        <f t="shared" si="1"/>
        <v>0</v>
      </c>
      <c r="G33" s="718">
        <f t="shared" si="1"/>
        <v>3474</v>
      </c>
    </row>
    <row r="34" spans="1:7">
      <c r="A34" s="1091" t="s">
        <v>517</v>
      </c>
      <c r="B34" s="1092"/>
      <c r="C34" s="752" t="s">
        <v>522</v>
      </c>
      <c r="D34" s="721"/>
      <c r="E34" s="721">
        <f t="shared" si="1"/>
        <v>3474</v>
      </c>
      <c r="F34" s="2131">
        <f t="shared" si="1"/>
        <v>0</v>
      </c>
      <c r="G34" s="721">
        <f t="shared" si="1"/>
        <v>3474</v>
      </c>
    </row>
    <row r="35" spans="1:7">
      <c r="A35" s="1091" t="s">
        <v>517</v>
      </c>
      <c r="B35" s="750"/>
      <c r="C35" s="752" t="s">
        <v>518</v>
      </c>
      <c r="D35" s="721"/>
      <c r="E35" s="721">
        <f>E34</f>
        <v>3474</v>
      </c>
      <c r="F35" s="2131">
        <f t="shared" si="1"/>
        <v>0</v>
      </c>
      <c r="G35" s="721">
        <f t="shared" si="1"/>
        <v>3474</v>
      </c>
    </row>
    <row r="36" spans="1:7">
      <c r="B36" s="684" t="s">
        <v>1492</v>
      </c>
      <c r="E36" s="701"/>
      <c r="F36" s="701"/>
      <c r="G36" s="701"/>
    </row>
    <row r="37" spans="1:7">
      <c r="E37" s="701"/>
      <c r="F37" s="701"/>
      <c r="G37" s="701"/>
    </row>
    <row r="38" spans="1:7">
      <c r="E38" s="701"/>
      <c r="F38" s="701"/>
      <c r="G38" s="701"/>
    </row>
    <row r="39" spans="1:7">
      <c r="E39" s="701"/>
      <c r="F39" s="701"/>
      <c r="G39" s="701"/>
    </row>
    <row r="40" spans="1:7">
      <c r="E40" s="701"/>
      <c r="F40" s="701"/>
      <c r="G40" s="701"/>
    </row>
    <row r="41" spans="1:7">
      <c r="E41" s="701"/>
      <c r="F41" s="701"/>
      <c r="G41" s="701"/>
    </row>
    <row r="42" spans="1:7">
      <c r="D42" s="682"/>
      <c r="E42" s="682"/>
      <c r="F42" s="701"/>
      <c r="G42" s="701"/>
    </row>
    <row r="43" spans="1:7" ht="13.5" thickBot="1">
      <c r="E43" s="701"/>
      <c r="F43" s="682"/>
      <c r="G43" s="682"/>
    </row>
    <row r="44" spans="1:7" ht="13.5" thickTop="1">
      <c r="B44" s="609"/>
      <c r="C44" s="607"/>
      <c r="D44" s="610"/>
      <c r="E44" s="607"/>
      <c r="F44" s="610"/>
      <c r="G44" s="611"/>
    </row>
    <row r="45" spans="1:7">
      <c r="B45" s="1096"/>
      <c r="C45" s="1071"/>
      <c r="D45" s="1097"/>
      <c r="E45" s="1097"/>
      <c r="F45" s="54"/>
      <c r="G45" s="54"/>
    </row>
    <row r="46" spans="1:7">
      <c r="B46" s="684"/>
      <c r="D46" s="684"/>
    </row>
    <row r="47" spans="1:7">
      <c r="C47" s="1071"/>
      <c r="E47" s="701"/>
      <c r="F47" s="1098"/>
      <c r="G47" s="1098"/>
    </row>
    <row r="48" spans="1:7">
      <c r="C48" s="1071"/>
      <c r="E48" s="701"/>
      <c r="F48" s="701"/>
      <c r="G48" s="701"/>
    </row>
    <row r="49" spans="3:7">
      <c r="C49" s="1071"/>
      <c r="E49" s="701"/>
      <c r="F49" s="701"/>
      <c r="G49" s="701"/>
    </row>
    <row r="50" spans="3:7">
      <c r="C50" s="1071"/>
      <c r="D50" s="704"/>
      <c r="E50" s="1071"/>
      <c r="F50" s="1071"/>
      <c r="G50" s="1071"/>
    </row>
    <row r="51" spans="3:7">
      <c r="C51" s="1071"/>
      <c r="D51" s="704"/>
      <c r="E51" s="1071"/>
      <c r="F51" s="1071"/>
      <c r="G51" s="1071"/>
    </row>
    <row r="52" spans="3:7">
      <c r="C52" s="1071"/>
      <c r="D52" s="704"/>
      <c r="E52" s="1071"/>
      <c r="F52" s="1071"/>
      <c r="G52" s="1071"/>
    </row>
    <row r="53" spans="3:7">
      <c r="C53" s="1071"/>
      <c r="D53" s="704"/>
      <c r="E53" s="704"/>
      <c r="F53" s="1071"/>
      <c r="G53" s="1071"/>
    </row>
    <row r="54" spans="3:7">
      <c r="C54" s="1071"/>
      <c r="D54" s="704"/>
      <c r="E54" s="1071"/>
      <c r="F54" s="1071"/>
      <c r="G54" s="1071"/>
    </row>
  </sheetData>
  <customSheetViews>
    <customSheetView guid="{44B5F5DE-C96C-4269-969A-574D4EEEEEF5}" showPageBreaks="1" view="pageBreakPreview" showRuler="0">
      <selection activeCell="S65" sqref="S65"/>
      <pageMargins left="0.74803149606299202" right="0.39370078740157499" top="0.74803149606299202" bottom="0.90551181102362199" header="0.511811023622047" footer="0.59055118110236204"/>
      <printOptions horizontalCentered="1"/>
      <pageSetup paperSize="9" firstPageNumber="111" orientation="landscape" blackAndWhite="1" useFirstPageNumber="1" r:id="rId1"/>
      <headerFooter alignWithMargins="0">
        <oddHeader xml:space="preserve">&amp;C   </oddHeader>
        <oddFooter>&amp;C&amp;"Times New Roman,Bold"   Vol-II     -    &amp;P</oddFooter>
      </headerFooter>
    </customSheetView>
    <customSheetView guid="{F13B090A-ECDA-4418-9F13-644A873400E7}" showPageBreaks="1" view="pageBreakPreview" showRuler="0">
      <selection activeCell="S65" sqref="S65"/>
      <pageMargins left="0.74803149606299202" right="0.39370078740157499" top="0.74803149606299202" bottom="0.90551181102362199" header="0.511811023622047" footer="0.59055118110236204"/>
      <printOptions horizontalCentered="1"/>
      <pageSetup paperSize="9" firstPageNumber="111" orientation="landscape" blackAndWhite="1" useFirstPageNumber="1" r:id="rId2"/>
      <headerFooter alignWithMargins="0">
        <oddHeader xml:space="preserve">&amp;C   </oddHeader>
        <oddFooter>&amp;C&amp;"Times New Roman,Bold"   Vol-II     -    &amp;P</oddFooter>
      </headerFooter>
    </customSheetView>
    <customSheetView guid="{63DB0950-E90F-4380-862C-985B5EB19119}" showPageBreaks="1" view="pageBreakPreview" showRuler="0">
      <selection activeCell="S65" sqref="S65"/>
      <pageMargins left="0.74803149606299202" right="0.39370078740157499" top="0.74803149606299202" bottom="0.90551181102362199" header="0.511811023622047" footer="0.59055118110236204"/>
      <printOptions horizontalCentered="1"/>
      <pageSetup paperSize="9" firstPageNumber="111" orientation="landscape" blackAndWhite="1" useFirstPageNumber="1" r:id="rId3"/>
      <headerFooter alignWithMargins="0">
        <oddHeader xml:space="preserve">&amp;C   </oddHeader>
        <oddFooter>&amp;C&amp;"Times New Roman,Bold"   Vol-II     -    &amp;P</oddFooter>
      </headerFooter>
    </customSheetView>
    <customSheetView guid="{7CE36697-C418-4ED3-BCF0-EA686CB40E87}" showPageBreaks="1" printArea="1" view="pageBreakPreview" showRuler="0" topLeftCell="A13">
      <selection activeCell="D30" sqref="D30"/>
      <pageMargins left="0.74803149606299202" right="0.74803149606299202" top="0.74803149606299202" bottom="4.13" header="0.35" footer="3"/>
      <printOptions horizontalCentered="1"/>
      <pageSetup paperSize="9" firstPageNumber="87" orientation="portrait" blackAndWhite="1" useFirstPageNumber="1" r:id="rId4"/>
      <headerFooter alignWithMargins="0">
        <oddHeader xml:space="preserve">&amp;C   </oddHeader>
        <oddFooter>&amp;C&amp;"Times New Roman,Bold"&amp;P</oddFooter>
      </headerFooter>
    </customSheetView>
  </customSheetViews>
  <mergeCells count="6">
    <mergeCell ref="B13:G13"/>
    <mergeCell ref="B14:D14"/>
    <mergeCell ref="A2:G2"/>
    <mergeCell ref="A1:G1"/>
    <mergeCell ref="A4:G4"/>
    <mergeCell ref="B5:G5"/>
  </mergeCells>
  <phoneticPr fontId="25" type="noConversion"/>
  <printOptions horizontalCentered="1"/>
  <pageMargins left="0.74803149606299202" right="0.74803149606299202" top="0.74803149606299202" bottom="4.13" header="0.35" footer="3"/>
  <pageSetup paperSize="9" firstPageNumber="87" orientation="portrait" blackAndWhite="1" useFirstPageNumber="1" r:id="rId5"/>
  <headerFooter alignWithMargins="0">
    <oddHeader xml:space="preserve">&amp;C   </oddHeader>
    <oddFooter>&amp;C&amp;"Times New Roman,Bold"&amp;P</oddFooter>
  </headerFooter>
</worksheet>
</file>

<file path=xl/worksheets/sheet3.xml><?xml version="1.0" encoding="utf-8"?>
<worksheet xmlns="http://schemas.openxmlformats.org/spreadsheetml/2006/main" xmlns:r="http://schemas.openxmlformats.org/officeDocument/2006/relationships">
  <sheetPr codeName="Sheet2"/>
  <dimension ref="A1:H57"/>
  <sheetViews>
    <sheetView tabSelected="1" view="pageBreakPreview" zoomScale="115" zoomScaleNormal="175" zoomScaleSheetLayoutView="145" workbookViewId="0">
      <selection activeCell="J58" sqref="J58"/>
    </sheetView>
  </sheetViews>
  <sheetFormatPr defaultRowHeight="12.75"/>
  <cols>
    <col min="1" max="1" width="3.7109375" style="614" customWidth="1"/>
    <col min="2" max="2" width="5.42578125" style="651" customWidth="1"/>
    <col min="3" max="3" width="31.5703125" style="651" customWidth="1"/>
    <col min="4" max="4" width="8.42578125" style="614" bestFit="1" customWidth="1"/>
    <col min="5" max="7" width="10.28515625" style="570" customWidth="1"/>
    <col min="8" max="8" width="7.85546875" style="570" customWidth="1"/>
    <col min="9" max="16384" width="9.140625" style="570"/>
  </cols>
  <sheetData>
    <row r="1" spans="1:8" ht="15.75">
      <c r="A1" s="2419" t="s">
        <v>2069</v>
      </c>
      <c r="B1" s="2419"/>
      <c r="C1" s="2419"/>
      <c r="D1" s="2419"/>
      <c r="E1" s="2419"/>
      <c r="F1" s="2419"/>
      <c r="G1" s="2419"/>
      <c r="H1" s="2419"/>
    </row>
    <row r="2" spans="1:8" ht="13.5" customHeight="1">
      <c r="D2" s="613" t="s">
        <v>2068</v>
      </c>
    </row>
    <row r="3" spans="1:8" ht="15" customHeight="1">
      <c r="A3" s="2422" t="s">
        <v>901</v>
      </c>
      <c r="B3" s="2422"/>
      <c r="C3" s="2422"/>
      <c r="D3" s="2422"/>
      <c r="E3" s="2422"/>
      <c r="F3" s="2422"/>
      <c r="G3" s="2422"/>
      <c r="H3" s="2422"/>
    </row>
    <row r="4" spans="1:8" ht="13.5" thickBot="1">
      <c r="B4" s="2421" t="s">
        <v>2070</v>
      </c>
      <c r="C4" s="2421"/>
      <c r="D4" s="2421"/>
      <c r="E4" s="2421"/>
      <c r="F4" s="2421"/>
      <c r="G4" s="2421"/>
      <c r="H4" s="2421"/>
    </row>
    <row r="5" spans="1:8" ht="27" thickTop="1" thickBot="1">
      <c r="A5" s="2340" t="s">
        <v>340</v>
      </c>
      <c r="B5" s="2341" t="s">
        <v>341</v>
      </c>
      <c r="C5" s="2423" t="s">
        <v>342</v>
      </c>
      <c r="D5" s="2423"/>
      <c r="E5" s="2341" t="s">
        <v>343</v>
      </c>
      <c r="F5" s="2341" t="s">
        <v>344</v>
      </c>
      <c r="G5" s="2341" t="s">
        <v>517</v>
      </c>
      <c r="H5" s="2343" t="s">
        <v>345</v>
      </c>
    </row>
    <row r="6" spans="1:8" ht="14.25" thickTop="1" thickBot="1">
      <c r="A6" s="2344">
        <v>1</v>
      </c>
      <c r="B6" s="2345">
        <v>2</v>
      </c>
      <c r="C6" s="2420">
        <v>3</v>
      </c>
      <c r="D6" s="2420"/>
      <c r="E6" s="2342">
        <v>4</v>
      </c>
      <c r="F6" s="2342">
        <v>5</v>
      </c>
      <c r="G6" s="2342">
        <v>6</v>
      </c>
      <c r="H6" s="2346">
        <v>7</v>
      </c>
    </row>
    <row r="7" spans="1:8" ht="14.25" customHeight="1" thickTop="1">
      <c r="A7" s="616">
        <v>1</v>
      </c>
      <c r="B7" s="617">
        <v>1</v>
      </c>
      <c r="C7" s="618" t="s">
        <v>356</v>
      </c>
      <c r="D7" s="619" t="str">
        <f>'Dem1'!D8</f>
        <v>Voted</v>
      </c>
      <c r="E7" s="1892">
        <f>'Dem1'!E8</f>
        <v>131979</v>
      </c>
      <c r="F7" s="2330">
        <f>'Dem1'!F8</f>
        <v>33000</v>
      </c>
      <c r="G7" s="1892">
        <f>'Dem1'!G8</f>
        <v>164979</v>
      </c>
      <c r="H7" s="620">
        <v>1</v>
      </c>
    </row>
    <row r="8" spans="1:8" ht="25.5">
      <c r="A8" s="621">
        <v>2</v>
      </c>
      <c r="B8" s="622">
        <v>2</v>
      </c>
      <c r="C8" s="623" t="s">
        <v>1823</v>
      </c>
      <c r="D8" s="624" t="str">
        <f>'dem2'!D9</f>
        <v>Voted</v>
      </c>
      <c r="E8" s="1893">
        <f>'dem2'!E9</f>
        <v>89021</v>
      </c>
      <c r="F8" s="1897">
        <f>'dem2'!F9</f>
        <v>68296</v>
      </c>
      <c r="G8" s="1893">
        <f>'dem2'!G9</f>
        <v>157317</v>
      </c>
      <c r="H8" s="625">
        <v>7</v>
      </c>
    </row>
    <row r="9" spans="1:8">
      <c r="A9" s="621">
        <v>3</v>
      </c>
      <c r="B9" s="622">
        <v>3</v>
      </c>
      <c r="C9" s="623" t="s">
        <v>346</v>
      </c>
      <c r="D9" s="624" t="str">
        <f>'dem3'!D9</f>
        <v>Voted</v>
      </c>
      <c r="E9" s="1894">
        <f>'dem3'!E9</f>
        <v>20973</v>
      </c>
      <c r="F9" s="1894">
        <f>'dem3'!F9</f>
        <v>47325</v>
      </c>
      <c r="G9" s="1894">
        <f>'dem3'!G9</f>
        <v>68298</v>
      </c>
      <c r="H9" s="625">
        <v>15</v>
      </c>
    </row>
    <row r="10" spans="1:8">
      <c r="A10" s="621">
        <v>4</v>
      </c>
      <c r="B10" s="622">
        <v>4</v>
      </c>
      <c r="C10" s="623" t="s">
        <v>1628</v>
      </c>
      <c r="D10" s="624" t="str">
        <f>'dem4'!D9</f>
        <v>Voted</v>
      </c>
      <c r="E10" s="1894">
        <f>'dem4'!E9</f>
        <v>14400</v>
      </c>
      <c r="F10" s="2332">
        <f>'dem4'!F9</f>
        <v>0</v>
      </c>
      <c r="G10" s="1894">
        <f>'dem4'!G9</f>
        <v>14400</v>
      </c>
      <c r="H10" s="625">
        <v>18</v>
      </c>
    </row>
    <row r="11" spans="1:8">
      <c r="A11" s="621">
        <v>5</v>
      </c>
      <c r="B11" s="622">
        <v>5</v>
      </c>
      <c r="C11" s="623" t="s">
        <v>2015</v>
      </c>
      <c r="D11" s="624" t="str">
        <f>'dem5'!D9</f>
        <v>Voted</v>
      </c>
      <c r="E11" s="1893">
        <f>'dem5'!E9</f>
        <v>15456</v>
      </c>
      <c r="F11" s="1897">
        <f>'dem5'!F9</f>
        <v>55534</v>
      </c>
      <c r="G11" s="1893">
        <f>'dem5'!G9</f>
        <v>70990</v>
      </c>
      <c r="H11" s="625">
        <v>21</v>
      </c>
    </row>
    <row r="12" spans="1:8">
      <c r="A12" s="621">
        <v>6</v>
      </c>
      <c r="B12" s="622">
        <v>6</v>
      </c>
      <c r="C12" s="623" t="s">
        <v>2016</v>
      </c>
      <c r="D12" s="624" t="str">
        <f>'dem6'!D8</f>
        <v>Voted</v>
      </c>
      <c r="E12" s="1893">
        <f>'dem6'!E8</f>
        <v>82900</v>
      </c>
      <c r="F12" s="2333">
        <f>'dem6'!F8</f>
        <v>0</v>
      </c>
      <c r="G12" s="1893">
        <f>'dem6'!G8</f>
        <v>82900</v>
      </c>
      <c r="H12" s="625">
        <v>24</v>
      </c>
    </row>
    <row r="13" spans="1:8">
      <c r="A13" s="621">
        <v>7</v>
      </c>
      <c r="B13" s="622">
        <v>7</v>
      </c>
      <c r="C13" s="623" t="s">
        <v>2017</v>
      </c>
      <c r="D13" s="624" t="str">
        <f>'dem7'!D9</f>
        <v>Voted</v>
      </c>
      <c r="E13" s="1893">
        <f>'dem7'!E9</f>
        <v>399994</v>
      </c>
      <c r="F13" s="1893">
        <f>'dem7'!F9</f>
        <v>186000</v>
      </c>
      <c r="G13" s="1893">
        <f>'dem7'!G9</f>
        <v>585994</v>
      </c>
      <c r="H13" s="625">
        <v>25</v>
      </c>
    </row>
    <row r="14" spans="1:8">
      <c r="A14" s="2411">
        <v>8</v>
      </c>
      <c r="B14" s="2410">
        <v>10</v>
      </c>
      <c r="C14" s="2409" t="s">
        <v>347</v>
      </c>
      <c r="D14" s="626" t="str">
        <f>'dem10'!D11</f>
        <v>Charged</v>
      </c>
      <c r="E14" s="1895">
        <f>'dem10'!E11</f>
        <v>1</v>
      </c>
      <c r="F14" s="1896">
        <f>'dem10'!F11</f>
        <v>2</v>
      </c>
      <c r="G14" s="1895">
        <f>'dem10'!G11</f>
        <v>3</v>
      </c>
      <c r="H14" s="2408">
        <v>34</v>
      </c>
    </row>
    <row r="15" spans="1:8">
      <c r="A15" s="2411"/>
      <c r="B15" s="2410"/>
      <c r="C15" s="2409"/>
      <c r="D15" s="624" t="str">
        <f>'dem10'!D10</f>
        <v>Voted</v>
      </c>
      <c r="E15" s="1893">
        <f>'dem10'!E10</f>
        <v>145431</v>
      </c>
      <c r="F15" s="2334">
        <f>'dem10'!F10</f>
        <v>0</v>
      </c>
      <c r="G15" s="1893">
        <f>'dem10'!G10</f>
        <v>145431</v>
      </c>
      <c r="H15" s="2408"/>
    </row>
    <row r="16" spans="1:8" ht="15.75" customHeight="1">
      <c r="A16" s="621">
        <v>9</v>
      </c>
      <c r="B16" s="622">
        <v>11</v>
      </c>
      <c r="C16" s="623" t="s">
        <v>2019</v>
      </c>
      <c r="D16" s="624" t="str">
        <f>'dem11'!D9</f>
        <v>Voted</v>
      </c>
      <c r="E16" s="1893">
        <f>'dem11'!E9</f>
        <v>29259</v>
      </c>
      <c r="F16" s="1897">
        <f>'dem11'!F9</f>
        <v>1250</v>
      </c>
      <c r="G16" s="1893">
        <f>'dem11'!G9</f>
        <v>30509</v>
      </c>
      <c r="H16" s="625">
        <v>38</v>
      </c>
    </row>
    <row r="17" spans="1:8" ht="25.5">
      <c r="A17" s="621">
        <v>10</v>
      </c>
      <c r="B17" s="622">
        <v>12</v>
      </c>
      <c r="C17" s="623" t="s">
        <v>348</v>
      </c>
      <c r="D17" s="624" t="str">
        <f>'dem12'!D10</f>
        <v>Voted</v>
      </c>
      <c r="E17" s="1894">
        <f>'dem12'!E10</f>
        <v>110812</v>
      </c>
      <c r="F17" s="1897">
        <f>'dem12'!F10</f>
        <v>26800</v>
      </c>
      <c r="G17" s="1894">
        <f>'dem12'!G10</f>
        <v>137612</v>
      </c>
      <c r="H17" s="625">
        <v>41</v>
      </c>
    </row>
    <row r="18" spans="1:8">
      <c r="A18" s="621">
        <v>11</v>
      </c>
      <c r="B18" s="622" t="s">
        <v>2021</v>
      </c>
      <c r="C18" s="623" t="s">
        <v>2022</v>
      </c>
      <c r="D18" s="626" t="str">
        <f>gov!D8</f>
        <v>Charged</v>
      </c>
      <c r="E18" s="1898">
        <f>gov!E8</f>
        <v>201</v>
      </c>
      <c r="F18" s="2335">
        <f>gov!F8</f>
        <v>0</v>
      </c>
      <c r="G18" s="1898">
        <f>gov!G8</f>
        <v>201</v>
      </c>
      <c r="H18" s="625">
        <v>50</v>
      </c>
    </row>
    <row r="19" spans="1:8" ht="25.5">
      <c r="A19" s="621">
        <v>12</v>
      </c>
      <c r="B19" s="622">
        <v>13</v>
      </c>
      <c r="C19" s="623" t="s">
        <v>453</v>
      </c>
      <c r="D19" s="624" t="str">
        <f>'dem13'!D10</f>
        <v>Voted</v>
      </c>
      <c r="E19" s="1893">
        <f>'dem13'!E10</f>
        <v>165299</v>
      </c>
      <c r="F19" s="1897">
        <f>'dem13'!F10</f>
        <v>378200</v>
      </c>
      <c r="G19" s="1893">
        <f>'dem13'!G10</f>
        <v>543499</v>
      </c>
      <c r="H19" s="625">
        <v>52</v>
      </c>
    </row>
    <row r="20" spans="1:8">
      <c r="A20" s="621">
        <v>13</v>
      </c>
      <c r="B20" s="622">
        <v>14</v>
      </c>
      <c r="C20" s="623" t="s">
        <v>454</v>
      </c>
      <c r="D20" s="624" t="str">
        <f>'dem14'!D8</f>
        <v>Voted</v>
      </c>
      <c r="E20" s="1893">
        <f>'dem14'!E8</f>
        <v>1390</v>
      </c>
      <c r="F20" s="2333">
        <f>'dem14'!F8</f>
        <v>0</v>
      </c>
      <c r="G20" s="1893">
        <f>'dem14'!G8</f>
        <v>1390</v>
      </c>
      <c r="H20" s="625">
        <v>62</v>
      </c>
    </row>
    <row r="21" spans="1:8" ht="26.25" customHeight="1">
      <c r="A21" s="621">
        <v>14</v>
      </c>
      <c r="B21" s="622">
        <v>15</v>
      </c>
      <c r="C21" s="623" t="s">
        <v>455</v>
      </c>
      <c r="D21" s="624" t="str">
        <f>'dem15'!D10</f>
        <v>Voted</v>
      </c>
      <c r="E21" s="1893">
        <f>'dem15'!E10</f>
        <v>187921</v>
      </c>
      <c r="F21" s="1897">
        <f>'dem15'!F10</f>
        <v>16000</v>
      </c>
      <c r="G21" s="1893">
        <f>'dem15'!G10</f>
        <v>203921</v>
      </c>
      <c r="H21" s="625">
        <v>63</v>
      </c>
    </row>
    <row r="22" spans="1:8">
      <c r="A22" s="621">
        <v>15</v>
      </c>
      <c r="B22" s="622">
        <v>16</v>
      </c>
      <c r="C22" s="623" t="s">
        <v>456</v>
      </c>
      <c r="D22" s="624" t="str">
        <f>'dem16'!D9</f>
        <v>Voted</v>
      </c>
      <c r="E22" s="1893">
        <f>'dem16'!E9</f>
        <v>272101</v>
      </c>
      <c r="F22" s="1893">
        <f>'dem16'!F9</f>
        <v>10000</v>
      </c>
      <c r="G22" s="1893">
        <f>'dem16'!G9</f>
        <v>282101</v>
      </c>
      <c r="H22" s="625">
        <v>68</v>
      </c>
    </row>
    <row r="23" spans="1:8">
      <c r="A23" s="621">
        <v>16</v>
      </c>
      <c r="B23" s="622">
        <v>17</v>
      </c>
      <c r="C23" s="623" t="s">
        <v>899</v>
      </c>
      <c r="D23" s="624" t="str">
        <f>'dem17'!D10</f>
        <v>Voted</v>
      </c>
      <c r="E23" s="1893">
        <f>'dem17'!E10</f>
        <v>2875</v>
      </c>
      <c r="F23" s="2332">
        <f>'dem17'!F10</f>
        <v>0</v>
      </c>
      <c r="G23" s="1893">
        <f>'dem17'!G10</f>
        <v>2875</v>
      </c>
      <c r="H23" s="625">
        <v>71</v>
      </c>
    </row>
    <row r="24" spans="1:8">
      <c r="A24" s="621">
        <v>17</v>
      </c>
      <c r="B24" s="622">
        <v>18</v>
      </c>
      <c r="C24" s="623" t="s">
        <v>457</v>
      </c>
      <c r="D24" s="624" t="str">
        <f>'dem18'!D9</f>
        <v>Voted</v>
      </c>
      <c r="E24" s="1893">
        <f>'dem18'!E9</f>
        <v>7000</v>
      </c>
      <c r="F24" s="2332">
        <f>'dem18'!F9</f>
        <v>0</v>
      </c>
      <c r="G24" s="1893">
        <f>'dem18'!G9</f>
        <v>7000</v>
      </c>
      <c r="H24" s="625">
        <v>73</v>
      </c>
    </row>
    <row r="25" spans="1:8">
      <c r="A25" s="621">
        <v>18</v>
      </c>
      <c r="B25" s="622">
        <v>19</v>
      </c>
      <c r="C25" s="623" t="s">
        <v>458</v>
      </c>
      <c r="D25" s="624" t="str">
        <f>'dem19'!D10</f>
        <v>Voted</v>
      </c>
      <c r="E25" s="1893">
        <f>'dem19'!E10</f>
        <v>83836</v>
      </c>
      <c r="F25" s="2332">
        <f>'dem19'!F10</f>
        <v>0</v>
      </c>
      <c r="G25" s="1893">
        <f>'dem19'!G10</f>
        <v>83836</v>
      </c>
      <c r="H25" s="625">
        <v>74</v>
      </c>
    </row>
    <row r="26" spans="1:8" ht="12" customHeight="1">
      <c r="A26" s="2411">
        <v>19</v>
      </c>
      <c r="B26" s="2410">
        <v>20</v>
      </c>
      <c r="C26" s="2409" t="s">
        <v>459</v>
      </c>
      <c r="D26" s="626" t="str">
        <f>'dem20'!D11</f>
        <v>Charged</v>
      </c>
      <c r="E26" s="1899">
        <f>'dem20'!E11</f>
        <v>0</v>
      </c>
      <c r="F26" s="2333">
        <f>'dem20'!F11</f>
        <v>0</v>
      </c>
      <c r="G26" s="1899">
        <f>'dem20'!G11</f>
        <v>0</v>
      </c>
      <c r="H26" s="2408">
        <v>77</v>
      </c>
    </row>
    <row r="27" spans="1:8" ht="12" customHeight="1">
      <c r="A27" s="2411"/>
      <c r="B27" s="2410"/>
      <c r="C27" s="2409"/>
      <c r="D27" s="628" t="str">
        <f>'dem20'!D10</f>
        <v>Voted</v>
      </c>
      <c r="E27" s="1893">
        <f>'dem20'!E10</f>
        <v>3300</v>
      </c>
      <c r="F27" s="2333">
        <f>'dem20'!F10</f>
        <v>0</v>
      </c>
      <c r="G27" s="1893">
        <f>'dem20'!G10</f>
        <v>3300</v>
      </c>
      <c r="H27" s="2408"/>
    </row>
    <row r="28" spans="1:8">
      <c r="A28" s="621">
        <v>20</v>
      </c>
      <c r="B28" s="622">
        <v>21</v>
      </c>
      <c r="C28" s="623" t="s">
        <v>460</v>
      </c>
      <c r="D28" s="628" t="str">
        <f>'dem21'!D9</f>
        <v>Voted</v>
      </c>
      <c r="E28" s="1893">
        <f>'dem21'!E9</f>
        <v>11679</v>
      </c>
      <c r="F28" s="1897">
        <f>'dem21'!F9</f>
        <v>1500</v>
      </c>
      <c r="G28" s="1893">
        <f>'dem21'!G9</f>
        <v>13179</v>
      </c>
      <c r="H28" s="625">
        <v>78</v>
      </c>
    </row>
    <row r="29" spans="1:8" ht="15" customHeight="1">
      <c r="A29" s="621">
        <v>21</v>
      </c>
      <c r="B29" s="622">
        <v>22</v>
      </c>
      <c r="C29" s="623" t="s">
        <v>461</v>
      </c>
      <c r="D29" s="628" t="str">
        <f>'dem22'!D10</f>
        <v>Voted</v>
      </c>
      <c r="E29" s="1894">
        <f>'dem22'!E10</f>
        <v>44584</v>
      </c>
      <c r="F29" s="1897">
        <f>'dem22'!F10</f>
        <v>8395</v>
      </c>
      <c r="G29" s="1894">
        <f>'dem22'!G10</f>
        <v>52979</v>
      </c>
      <c r="H29" s="629">
        <v>80</v>
      </c>
    </row>
    <row r="30" spans="1:8">
      <c r="A30" s="621">
        <v>22</v>
      </c>
      <c r="B30" s="622">
        <v>23</v>
      </c>
      <c r="C30" s="623" t="s">
        <v>462</v>
      </c>
      <c r="D30" s="628" t="str">
        <f>'dem23'!D9</f>
        <v>Voted</v>
      </c>
      <c r="E30" s="1894">
        <f>'dem23'!E9</f>
        <v>4700</v>
      </c>
      <c r="F30" s="2333">
        <f>'dem23'!F9</f>
        <v>0</v>
      </c>
      <c r="G30" s="1894">
        <f>'dem23'!G9</f>
        <v>4700</v>
      </c>
      <c r="H30" s="630">
        <v>83</v>
      </c>
    </row>
    <row r="31" spans="1:8">
      <c r="A31" s="2415">
        <v>23</v>
      </c>
      <c r="B31" s="2417">
        <v>24</v>
      </c>
      <c r="C31" s="2412" t="s">
        <v>463</v>
      </c>
      <c r="D31" s="628" t="str">
        <f>'dem24'!D10</f>
        <v>Voted</v>
      </c>
      <c r="E31" s="632">
        <f>'dem24'!E10</f>
        <v>43249</v>
      </c>
      <c r="F31" s="2335">
        <f>'dem24'!F10</f>
        <v>0</v>
      </c>
      <c r="G31" s="632">
        <f>'dem24'!G10</f>
        <v>43249</v>
      </c>
      <c r="H31" s="2413">
        <v>85</v>
      </c>
    </row>
    <row r="32" spans="1:8">
      <c r="A32" s="2416"/>
      <c r="B32" s="2418"/>
      <c r="C32" s="2412"/>
      <c r="D32" s="2337" t="str">
        <f>'dem24'!D11</f>
        <v>Charged</v>
      </c>
      <c r="E32" s="2338">
        <f>'dem24'!E11</f>
        <v>1000</v>
      </c>
      <c r="F32" s="2335">
        <f>'dem24'!F11</f>
        <v>0</v>
      </c>
      <c r="G32" s="2338">
        <f>'dem24'!G11</f>
        <v>1000</v>
      </c>
      <c r="H32" s="2414"/>
    </row>
    <row r="33" spans="1:8">
      <c r="A33" s="2351">
        <v>24</v>
      </c>
      <c r="B33" s="1821">
        <v>25</v>
      </c>
      <c r="C33" s="1705" t="s">
        <v>900</v>
      </c>
      <c r="D33" s="2352" t="str">
        <f>'dem25'!D9</f>
        <v>Voted</v>
      </c>
      <c r="E33" s="2353">
        <f>'dem25'!E9</f>
        <v>3474</v>
      </c>
      <c r="F33" s="2354">
        <f>'dem25'!F9</f>
        <v>0</v>
      </c>
      <c r="G33" s="2353">
        <f>'dem25'!G9</f>
        <v>3474</v>
      </c>
      <c r="H33" s="2355">
        <v>87</v>
      </c>
    </row>
    <row r="34" spans="1:8">
      <c r="A34" s="2356">
        <v>25</v>
      </c>
      <c r="B34" s="2339">
        <v>26</v>
      </c>
      <c r="C34" s="2357" t="s">
        <v>536</v>
      </c>
      <c r="D34" s="2358" t="str">
        <f>'dem26'!D9</f>
        <v>Voted</v>
      </c>
      <c r="E34" s="2359">
        <f>'dem26'!E9</f>
        <v>1188</v>
      </c>
      <c r="F34" s="2360">
        <f>'dem26'!F9</f>
        <v>0</v>
      </c>
      <c r="G34" s="2359">
        <f>'dem26'!G9</f>
        <v>1188</v>
      </c>
      <c r="H34" s="2297">
        <v>88</v>
      </c>
    </row>
    <row r="35" spans="1:8">
      <c r="A35" s="621">
        <v>26</v>
      </c>
      <c r="B35" s="622">
        <v>27</v>
      </c>
      <c r="C35" s="623" t="s">
        <v>464</v>
      </c>
      <c r="D35" s="628" t="str">
        <f>'dem27'!D8</f>
        <v>Voted</v>
      </c>
      <c r="E35" s="632">
        <f>'dem27'!E8</f>
        <v>500</v>
      </c>
      <c r="F35" s="2335">
        <f>'dem27'!F8</f>
        <v>0</v>
      </c>
      <c r="G35" s="632">
        <f>'dem27'!G8</f>
        <v>500</v>
      </c>
      <c r="H35" s="630">
        <v>90</v>
      </c>
    </row>
    <row r="36" spans="1:8" ht="66.75" customHeight="1">
      <c r="A36" s="621">
        <v>27</v>
      </c>
      <c r="B36" s="622">
        <v>28</v>
      </c>
      <c r="C36" s="631" t="s">
        <v>465</v>
      </c>
      <c r="D36" s="628" t="str">
        <f>'dem28'!D10</f>
        <v>Voted</v>
      </c>
      <c r="E36" s="632">
        <f>'dem28'!E10</f>
        <v>2561</v>
      </c>
      <c r="F36" s="633">
        <f>'dem28'!F10</f>
        <v>20000</v>
      </c>
      <c r="G36" s="632">
        <f>'dem28'!G10</f>
        <v>22561</v>
      </c>
      <c r="H36" s="630">
        <v>91</v>
      </c>
    </row>
    <row r="37" spans="1:8" ht="38.25">
      <c r="A37" s="621">
        <v>28</v>
      </c>
      <c r="B37" s="622">
        <v>29</v>
      </c>
      <c r="C37" s="623" t="s">
        <v>483</v>
      </c>
      <c r="D37" s="628" t="str">
        <f>'dem29'!D9</f>
        <v>Voted</v>
      </c>
      <c r="E37" s="632">
        <f>'dem29'!E9</f>
        <v>10501</v>
      </c>
      <c r="F37" s="2335">
        <f>'dem29'!F9</f>
        <v>0</v>
      </c>
      <c r="G37" s="632">
        <f>'dem29'!G9</f>
        <v>10501</v>
      </c>
      <c r="H37" s="630">
        <v>93</v>
      </c>
    </row>
    <row r="38" spans="1:8">
      <c r="A38" s="621">
        <v>29</v>
      </c>
      <c r="B38" s="622">
        <v>30</v>
      </c>
      <c r="C38" s="623" t="s">
        <v>484</v>
      </c>
      <c r="D38" s="628" t="str">
        <f>'dem30'!D9</f>
        <v>Voted</v>
      </c>
      <c r="E38" s="632">
        <f>'dem30'!E9</f>
        <v>3080</v>
      </c>
      <c r="F38" s="633">
        <f>'dem30'!F9</f>
        <v>20000</v>
      </c>
      <c r="G38" s="632">
        <f>'dem30'!G9</f>
        <v>23080</v>
      </c>
      <c r="H38" s="630">
        <v>95</v>
      </c>
    </row>
    <row r="39" spans="1:8">
      <c r="A39" s="621">
        <v>30</v>
      </c>
      <c r="B39" s="622">
        <v>31</v>
      </c>
      <c r="C39" s="623" t="s">
        <v>485</v>
      </c>
      <c r="D39" s="628" t="str">
        <f>'dem31'!D9</f>
        <v>Voted</v>
      </c>
      <c r="E39" s="632">
        <f>'dem31'!E9</f>
        <v>161301</v>
      </c>
      <c r="F39" s="633">
        <f>'dem31'!F9</f>
        <v>30001</v>
      </c>
      <c r="G39" s="632">
        <f>'dem31'!G9</f>
        <v>191302</v>
      </c>
      <c r="H39" s="630">
        <v>97</v>
      </c>
    </row>
    <row r="40" spans="1:8">
      <c r="A40" s="621">
        <v>31</v>
      </c>
      <c r="B40" s="622">
        <v>32</v>
      </c>
      <c r="C40" s="623" t="s">
        <v>349</v>
      </c>
      <c r="D40" s="628" t="str">
        <f>'dem32'!D9</f>
        <v>Voted</v>
      </c>
      <c r="E40" s="632">
        <f>'dem32'!E9</f>
        <v>3830</v>
      </c>
      <c r="F40" s="2335">
        <f>'dem32'!F9</f>
        <v>0</v>
      </c>
      <c r="G40" s="632">
        <f>'dem32'!G9</f>
        <v>3830</v>
      </c>
      <c r="H40" s="630">
        <v>101</v>
      </c>
    </row>
    <row r="41" spans="1:8" ht="25.5">
      <c r="A41" s="621">
        <v>32</v>
      </c>
      <c r="B41" s="622">
        <v>33</v>
      </c>
      <c r="C41" s="623" t="s">
        <v>487</v>
      </c>
      <c r="D41" s="628" t="str">
        <f>'dem33'!D9</f>
        <v>Voted</v>
      </c>
      <c r="E41" s="632">
        <f>'dem33'!E9</f>
        <v>25582</v>
      </c>
      <c r="F41" s="632">
        <f>'dem33'!F9</f>
        <v>95000</v>
      </c>
      <c r="G41" s="632">
        <f>'dem33'!G9</f>
        <v>120582</v>
      </c>
      <c r="H41" s="630">
        <v>102</v>
      </c>
    </row>
    <row r="42" spans="1:8">
      <c r="A42" s="621">
        <v>33</v>
      </c>
      <c r="B42" s="2347" t="s">
        <v>2021</v>
      </c>
      <c r="C42" s="2348" t="s">
        <v>902</v>
      </c>
      <c r="D42" s="2337" t="str">
        <f>psc!D8</f>
        <v>Charged</v>
      </c>
      <c r="E42" s="2338">
        <f>psc!E8</f>
        <v>4410</v>
      </c>
      <c r="F42" s="2336">
        <f>psc!F8</f>
        <v>0</v>
      </c>
      <c r="G42" s="2338">
        <f>psc!G8</f>
        <v>4410</v>
      </c>
      <c r="H42" s="630">
        <v>105</v>
      </c>
    </row>
    <row r="43" spans="1:8">
      <c r="A43" s="621">
        <v>34</v>
      </c>
      <c r="B43" s="2349">
        <v>34</v>
      </c>
      <c r="C43" s="2348" t="s">
        <v>488</v>
      </c>
      <c r="D43" s="628" t="str">
        <f>'dem34'!D9</f>
        <v>Voted</v>
      </c>
      <c r="E43" s="632">
        <f>'dem34'!E9</f>
        <v>67629</v>
      </c>
      <c r="F43" s="632">
        <f>'dem34'!F9</f>
        <v>787240</v>
      </c>
      <c r="G43" s="632">
        <f>'dem34'!G9</f>
        <v>854869</v>
      </c>
      <c r="H43" s="630">
        <v>106</v>
      </c>
    </row>
    <row r="44" spans="1:8">
      <c r="A44" s="621">
        <v>35</v>
      </c>
      <c r="B44" s="2349">
        <v>35</v>
      </c>
      <c r="C44" s="2348" t="s">
        <v>489</v>
      </c>
      <c r="D44" s="628" t="str">
        <f>'dem35'!D9</f>
        <v>Voted</v>
      </c>
      <c r="E44" s="632">
        <f>'dem35'!E9</f>
        <v>104740</v>
      </c>
      <c r="F44" s="633">
        <f>'dem35'!F9</f>
        <v>255864</v>
      </c>
      <c r="G44" s="632">
        <f>'dem35'!G9</f>
        <v>360604</v>
      </c>
      <c r="H44" s="630">
        <v>113</v>
      </c>
    </row>
    <row r="45" spans="1:8" ht="15" customHeight="1">
      <c r="A45" s="621">
        <v>36</v>
      </c>
      <c r="B45" s="2349">
        <v>36</v>
      </c>
      <c r="C45" s="623" t="s">
        <v>903</v>
      </c>
      <c r="D45" s="628" t="str">
        <f>'dem36'!D9</f>
        <v>Voted</v>
      </c>
      <c r="E45" s="632">
        <f>'dem36'!E9</f>
        <v>5615</v>
      </c>
      <c r="F45" s="2336">
        <f>'dem36'!F9</f>
        <v>0</v>
      </c>
      <c r="G45" s="632">
        <f>'dem36'!G9</f>
        <v>5615</v>
      </c>
      <c r="H45" s="630">
        <v>124</v>
      </c>
    </row>
    <row r="46" spans="1:8">
      <c r="A46" s="621">
        <v>37</v>
      </c>
      <c r="B46" s="2349">
        <v>37</v>
      </c>
      <c r="C46" s="2348" t="s">
        <v>490</v>
      </c>
      <c r="D46" s="628" t="str">
        <f>'dem37'!D9</f>
        <v>Voted</v>
      </c>
      <c r="E46" s="633">
        <f>'dem37'!E9</f>
        <v>15085</v>
      </c>
      <c r="F46" s="2336">
        <f>'dem37'!F9</f>
        <v>0</v>
      </c>
      <c r="G46" s="632">
        <f>'dem37'!G9</f>
        <v>15085</v>
      </c>
      <c r="H46" s="630">
        <v>125</v>
      </c>
    </row>
    <row r="47" spans="1:8" ht="25.5">
      <c r="A47" s="621">
        <v>38</v>
      </c>
      <c r="B47" s="2349">
        <v>38</v>
      </c>
      <c r="C47" s="2348" t="s">
        <v>491</v>
      </c>
      <c r="D47" s="628" t="str">
        <f>'dem38'!D9</f>
        <v>Voted</v>
      </c>
      <c r="E47" s="632">
        <f>'dem38'!E9</f>
        <v>205453</v>
      </c>
      <c r="F47" s="632">
        <f>'dem38'!F9</f>
        <v>18000</v>
      </c>
      <c r="G47" s="632">
        <f>'dem38'!G9</f>
        <v>223453</v>
      </c>
      <c r="H47" s="630">
        <v>126</v>
      </c>
    </row>
    <row r="48" spans="1:8">
      <c r="A48" s="621">
        <v>39</v>
      </c>
      <c r="B48" s="2349">
        <v>39</v>
      </c>
      <c r="C48" s="2348" t="s">
        <v>904</v>
      </c>
      <c r="D48" s="628" t="str">
        <f>'dem39'!D8</f>
        <v>Voted</v>
      </c>
      <c r="E48" s="632">
        <f>'dem39'!E8</f>
        <v>21655</v>
      </c>
      <c r="F48" s="633">
        <f>'dem39'!F8</f>
        <v>9300</v>
      </c>
      <c r="G48" s="632">
        <f>'dem39'!G8</f>
        <v>30955</v>
      </c>
      <c r="H48" s="634">
        <v>133</v>
      </c>
    </row>
    <row r="49" spans="1:8">
      <c r="A49" s="621">
        <v>40</v>
      </c>
      <c r="B49" s="2349">
        <v>40</v>
      </c>
      <c r="C49" s="623" t="s">
        <v>905</v>
      </c>
      <c r="D49" s="628" t="str">
        <f>'dem40'!D8</f>
        <v>Voted</v>
      </c>
      <c r="E49" s="632">
        <f>'dem40'!E8</f>
        <v>8187</v>
      </c>
      <c r="F49" s="633">
        <f>'dem40'!F8</f>
        <v>162465</v>
      </c>
      <c r="G49" s="632">
        <f>'dem40'!G8</f>
        <v>170652</v>
      </c>
      <c r="H49" s="634">
        <v>136</v>
      </c>
    </row>
    <row r="50" spans="1:8">
      <c r="A50" s="621">
        <v>41</v>
      </c>
      <c r="B50" s="2349">
        <v>41</v>
      </c>
      <c r="C50" s="2348" t="s">
        <v>334</v>
      </c>
      <c r="D50" s="628" t="str">
        <f>'dem41'!D9</f>
        <v>Voted</v>
      </c>
      <c r="E50" s="632">
        <f>'dem41'!E9</f>
        <v>76455</v>
      </c>
      <c r="F50" s="633">
        <f>'dem41'!F9</f>
        <v>20704</v>
      </c>
      <c r="G50" s="632">
        <f>'dem41'!G9</f>
        <v>97159</v>
      </c>
      <c r="H50" s="634">
        <v>140</v>
      </c>
    </row>
    <row r="51" spans="1:8">
      <c r="A51" s="621">
        <v>42</v>
      </c>
      <c r="B51" s="2349">
        <v>43</v>
      </c>
      <c r="C51" s="2348" t="s">
        <v>906</v>
      </c>
      <c r="D51" s="628" t="str">
        <f>'dem43'!D8</f>
        <v>Voted</v>
      </c>
      <c r="E51" s="632">
        <f>'dem43'!E8</f>
        <v>162117</v>
      </c>
      <c r="F51" s="2335">
        <f>'dem43'!F8</f>
        <v>0</v>
      </c>
      <c r="G51" s="632">
        <f>'dem43'!G8</f>
        <v>162117</v>
      </c>
      <c r="H51" s="634">
        <v>147</v>
      </c>
    </row>
    <row r="52" spans="1:8">
      <c r="A52" s="621"/>
      <c r="B52" s="635"/>
      <c r="C52" s="636" t="s">
        <v>336</v>
      </c>
      <c r="D52" s="637"/>
      <c r="E52" s="638">
        <f>SUM(E7:E51)</f>
        <v>2752724</v>
      </c>
      <c r="F52" s="638">
        <f>SUM(F7:F51)</f>
        <v>2250876</v>
      </c>
      <c r="G52" s="638">
        <f>SUM(G7:G51)</f>
        <v>5003600</v>
      </c>
      <c r="H52" s="2350"/>
    </row>
    <row r="53" spans="1:8" ht="13.5">
      <c r="A53" s="621"/>
      <c r="B53" s="635"/>
      <c r="C53" s="640" t="s">
        <v>1339</v>
      </c>
      <c r="D53" s="641"/>
      <c r="E53" s="642">
        <f>E42+E32+E26+E18+E14</f>
        <v>5612</v>
      </c>
      <c r="F53" s="1891">
        <f>F42+F32+F26+F18+F14</f>
        <v>2</v>
      </c>
      <c r="G53" s="642">
        <f>G42+G32+G26+G18+G14</f>
        <v>5614</v>
      </c>
      <c r="H53" s="639"/>
    </row>
    <row r="54" spans="1:8">
      <c r="A54" s="621"/>
      <c r="B54" s="635"/>
      <c r="C54" s="636" t="s">
        <v>518</v>
      </c>
      <c r="D54" s="637"/>
      <c r="E54" s="638">
        <f>E52-E53</f>
        <v>2747112</v>
      </c>
      <c r="F54" s="638">
        <f>F52-F53</f>
        <v>2250874</v>
      </c>
      <c r="G54" s="638">
        <f>G52-G53</f>
        <v>4997986</v>
      </c>
      <c r="H54" s="639"/>
    </row>
    <row r="55" spans="1:8">
      <c r="A55" s="643"/>
      <c r="B55" s="644"/>
      <c r="C55" s="645" t="s">
        <v>337</v>
      </c>
      <c r="D55" s="637"/>
      <c r="E55" s="2329">
        <v>0</v>
      </c>
      <c r="F55" s="1900">
        <v>261300</v>
      </c>
      <c r="G55" s="646">
        <f>F55</f>
        <v>261300</v>
      </c>
      <c r="H55" s="639"/>
    </row>
    <row r="56" spans="1:8" ht="13.5" thickBot="1">
      <c r="A56" s="615"/>
      <c r="B56" s="647"/>
      <c r="C56" s="648" t="s">
        <v>338</v>
      </c>
      <c r="D56" s="649"/>
      <c r="E56" s="1890">
        <f>E52-E55</f>
        <v>2752724</v>
      </c>
      <c r="F56" s="1890">
        <f>F52-F55</f>
        <v>1989576</v>
      </c>
      <c r="G56" s="1890">
        <f>G52-G55</f>
        <v>4742300</v>
      </c>
      <c r="H56" s="650"/>
    </row>
    <row r="57" spans="1:8" ht="13.5" thickTop="1"/>
  </sheetData>
  <autoFilter ref="A6:H56">
    <filterColumn colId="2" showButton="0"/>
  </autoFilter>
  <customSheetViews>
    <customSheetView guid="{44B5F5DE-C96C-4269-969A-574D4EEEEEF5}" scale="145" showPageBreaks="1" view="pageBreakPreview" showRuler="0" topLeftCell="A45">
      <selection activeCell="F33" sqref="F33"/>
      <pageMargins left="0.74803149606299202" right="0.74803149606299202" top="0.74803149606299202" bottom="0.383858268" header="0.511811023622047" footer="0.511811023622047"/>
      <pageSetup paperSize="9" orientation="portrait" r:id="rId1"/>
      <headerFooter alignWithMargins="0"/>
    </customSheetView>
    <customSheetView guid="{F13B090A-ECDA-4418-9F13-644A873400E7}" scale="145" showPageBreaks="1" view="pageBreakPreview" showRuler="0">
      <selection activeCell="E7" sqref="E7"/>
      <pageMargins left="0.74803149606299213" right="0.74803149606299213" top="0.74803149606299213" bottom="4.1338582677165361" header="0.51181102362204722" footer="0.51181102362204722"/>
      <pageSetup paperSize="9" orientation="portrait" r:id="rId2"/>
      <headerFooter alignWithMargins="0"/>
    </customSheetView>
    <customSheetView guid="{63DB0950-E90F-4380-862C-985B5EB19119}" scale="145" showPageBreaks="1" view="pageBreakPreview" showRuler="0" topLeftCell="A7">
      <selection activeCell="E7" sqref="E7"/>
      <pageMargins left="0.74803149606299213" right="0.74803149606299213" top="0.74803149606299213" bottom="4.1338582677165361" header="0.51181102362204722" footer="0.51181102362204722"/>
      <pageSetup paperSize="9" orientation="portrait" r:id="rId3"/>
      <headerFooter alignWithMargins="0"/>
    </customSheetView>
    <customSheetView guid="{7CE36697-C418-4ED3-BCF0-EA686CB40E87}" scale="145" showPageBreaks="1" view="pageBreakPreview" showRuler="0" topLeftCell="B48">
      <selection activeCell="H58" sqref="H58"/>
      <pageMargins left="0.74803149606299202" right="0.74803149606299202" top="0.74803149606299202" bottom="0.383858268" header="0.511811023622047" footer="0.511811023622047"/>
      <pageSetup paperSize="9" orientation="portrait" r:id="rId4"/>
      <headerFooter alignWithMargins="0"/>
    </customSheetView>
  </customSheetViews>
  <mergeCells count="17">
    <mergeCell ref="C31:C32"/>
    <mergeCell ref="H31:H32"/>
    <mergeCell ref="A31:A32"/>
    <mergeCell ref="B31:B32"/>
    <mergeCell ref="A1:H1"/>
    <mergeCell ref="C6:D6"/>
    <mergeCell ref="B4:H4"/>
    <mergeCell ref="A3:H3"/>
    <mergeCell ref="C5:D5"/>
    <mergeCell ref="H26:H27"/>
    <mergeCell ref="H14:H15"/>
    <mergeCell ref="C14:C15"/>
    <mergeCell ref="B14:B15"/>
    <mergeCell ref="A26:A27"/>
    <mergeCell ref="A14:A15"/>
    <mergeCell ref="C26:C27"/>
    <mergeCell ref="B26:B27"/>
  </mergeCells>
  <phoneticPr fontId="0" type="noConversion"/>
  <pageMargins left="0.74803149606299202" right="0.74803149606299202" top="0.74803149606299202" bottom="4.13" header="0.35" footer="3"/>
  <pageSetup paperSize="9" orientation="portrait" r:id="rId5"/>
  <headerFooter alignWithMargins="0">
    <oddFooter>&amp;C{viii}</oddFooter>
  </headerFooter>
</worksheet>
</file>

<file path=xl/worksheets/sheet30.xml><?xml version="1.0" encoding="utf-8"?>
<worksheet xmlns="http://schemas.openxmlformats.org/spreadsheetml/2006/main" xmlns:r="http://schemas.openxmlformats.org/officeDocument/2006/relationships">
  <sheetPr syncVertical="1" syncRef="A31" transitionEvaluation="1" codeName="Sheet24"/>
  <dimension ref="A1:H44"/>
  <sheetViews>
    <sheetView view="pageBreakPreview" topLeftCell="A31" zoomScaleNormal="145" zoomScaleSheetLayoutView="85" workbookViewId="0">
      <selection activeCell="A43" sqref="A43:H50"/>
    </sheetView>
  </sheetViews>
  <sheetFormatPr defaultColWidth="11" defaultRowHeight="12.75"/>
  <cols>
    <col min="1" max="1" width="6.42578125" style="1105" customWidth="1"/>
    <col min="2" max="2" width="8.140625" style="1099" customWidth="1"/>
    <col min="3" max="3" width="34.5703125" style="1099" customWidth="1"/>
    <col min="4" max="4" width="7.140625" style="1099" customWidth="1"/>
    <col min="5" max="5" width="8.140625" style="1099" customWidth="1"/>
    <col min="6" max="6" width="10.42578125" style="1099" customWidth="1"/>
    <col min="7" max="7" width="8.5703125" style="1099" customWidth="1"/>
    <col min="8" max="8" width="2.85546875" style="1099" customWidth="1"/>
    <col min="9" max="16384" width="11" style="1099"/>
  </cols>
  <sheetData>
    <row r="1" spans="1:7" ht="13.5" customHeight="1">
      <c r="A1" s="2485" t="s">
        <v>1861</v>
      </c>
      <c r="B1" s="2485"/>
      <c r="C1" s="2485"/>
      <c r="D1" s="2485"/>
      <c r="E1" s="2485"/>
      <c r="F1" s="2485"/>
      <c r="G1" s="2485"/>
    </row>
    <row r="2" spans="1:7" ht="13.5" customHeight="1">
      <c r="A2" s="2485" t="s">
        <v>1862</v>
      </c>
      <c r="B2" s="2485"/>
      <c r="C2" s="2485"/>
      <c r="D2" s="2485"/>
      <c r="E2" s="2485"/>
      <c r="F2" s="2485"/>
      <c r="G2" s="2485"/>
    </row>
    <row r="3" spans="1:7" ht="13.5" customHeight="1">
      <c r="A3" s="838"/>
      <c r="B3" s="838"/>
      <c r="C3" s="838"/>
      <c r="D3" s="838"/>
      <c r="E3" s="838"/>
      <c r="F3" s="838"/>
      <c r="G3" s="838"/>
    </row>
    <row r="4" spans="1:7" ht="13.5" customHeight="1">
      <c r="A4" s="2427" t="s">
        <v>1063</v>
      </c>
      <c r="B4" s="2427"/>
      <c r="C4" s="2427"/>
      <c r="D4" s="2427"/>
      <c r="E4" s="2427"/>
      <c r="F4" s="2427"/>
      <c r="G4" s="2427"/>
    </row>
    <row r="5" spans="1:7" ht="13.5" customHeight="1">
      <c r="A5" s="1401"/>
      <c r="B5" s="2428"/>
      <c r="C5" s="2428"/>
      <c r="D5" s="2428"/>
      <c r="E5" s="2428"/>
      <c r="F5" s="2428"/>
      <c r="G5" s="2428"/>
    </row>
    <row r="6" spans="1:7" ht="13.5" customHeight="1">
      <c r="A6" s="1401"/>
      <c r="B6" s="927"/>
      <c r="C6" s="927"/>
      <c r="D6" s="1844"/>
      <c r="E6" s="1845" t="s">
        <v>1217</v>
      </c>
      <c r="F6" s="1845" t="s">
        <v>1218</v>
      </c>
      <c r="G6" s="1845" t="s">
        <v>1043</v>
      </c>
    </row>
    <row r="7" spans="1:7" ht="13.5" customHeight="1">
      <c r="A7" s="1401"/>
      <c r="B7" s="1847" t="s">
        <v>1219</v>
      </c>
      <c r="C7" s="927" t="s">
        <v>1220</v>
      </c>
      <c r="D7" s="1848" t="s">
        <v>518</v>
      </c>
      <c r="E7" s="935">
        <v>29610</v>
      </c>
      <c r="F7" s="2064">
        <v>0</v>
      </c>
      <c r="G7" s="935">
        <f>SUM(E7:F7)</f>
        <v>29610</v>
      </c>
    </row>
    <row r="8" spans="1:7" ht="13.5" customHeight="1">
      <c r="A8" s="1401"/>
      <c r="B8" s="1847" t="s">
        <v>1221</v>
      </c>
      <c r="C8" s="1850" t="s">
        <v>1222</v>
      </c>
      <c r="D8" s="1851"/>
      <c r="E8" s="936"/>
      <c r="F8" s="2153"/>
      <c r="G8" s="936"/>
    </row>
    <row r="9" spans="1:7" ht="13.5" customHeight="1">
      <c r="A9" s="1401"/>
      <c r="B9" s="1847"/>
      <c r="C9" s="1850" t="s">
        <v>985</v>
      </c>
      <c r="D9" s="1851" t="s">
        <v>518</v>
      </c>
      <c r="E9" s="936">
        <f>G38</f>
        <v>1188</v>
      </c>
      <c r="F9" s="1885">
        <f>G32</f>
        <v>0</v>
      </c>
      <c r="G9" s="936">
        <f>SUM(E9:F9)</f>
        <v>1188</v>
      </c>
    </row>
    <row r="10" spans="1:7" ht="13.5" customHeight="1">
      <c r="A10" s="1401"/>
      <c r="B10" s="1854" t="s">
        <v>517</v>
      </c>
      <c r="C10" s="927" t="s">
        <v>619</v>
      </c>
      <c r="D10" s="1855" t="s">
        <v>518</v>
      </c>
      <c r="E10" s="1856">
        <f>SUM(E7:E9)</f>
        <v>30798</v>
      </c>
      <c r="F10" s="2065">
        <f>SUM(F7:F9)</f>
        <v>0</v>
      </c>
      <c r="G10" s="1856">
        <f>SUM(E10:F10)</f>
        <v>30798</v>
      </c>
    </row>
    <row r="11" spans="1:7" ht="13.5" customHeight="1">
      <c r="A11" s="1401"/>
      <c r="B11" s="1847"/>
      <c r="C11" s="927"/>
      <c r="D11" s="934"/>
      <c r="E11" s="934"/>
      <c r="F11" s="1848"/>
      <c r="G11" s="934"/>
    </row>
    <row r="12" spans="1:7" ht="13.5" customHeight="1">
      <c r="A12" s="1401"/>
      <c r="B12" s="1847" t="s">
        <v>620</v>
      </c>
      <c r="C12" s="927" t="s">
        <v>621</v>
      </c>
      <c r="D12" s="927"/>
      <c r="E12" s="927"/>
      <c r="F12" s="1859"/>
      <c r="G12" s="927"/>
    </row>
    <row r="13" spans="1:7" s="1100" customFormat="1" ht="13.5" customHeight="1" thickBot="1">
      <c r="A13" s="1861"/>
      <c r="B13" s="2425" t="s">
        <v>622</v>
      </c>
      <c r="C13" s="2425"/>
      <c r="D13" s="2425"/>
      <c r="E13" s="2425"/>
      <c r="F13" s="2425"/>
      <c r="G13" s="2425"/>
    </row>
    <row r="14" spans="1:7" s="1100" customFormat="1" ht="13.5" customHeight="1" thickTop="1" thickBot="1">
      <c r="A14" s="1861"/>
      <c r="B14" s="2433" t="s">
        <v>623</v>
      </c>
      <c r="C14" s="2433"/>
      <c r="D14" s="2433"/>
      <c r="E14" s="1782" t="s">
        <v>519</v>
      </c>
      <c r="F14" s="1782" t="s">
        <v>624</v>
      </c>
      <c r="G14" s="1865" t="s">
        <v>1043</v>
      </c>
    </row>
    <row r="15" spans="1:7" s="1100" customFormat="1" ht="13.5" customHeight="1" thickTop="1">
      <c r="A15" s="1101"/>
      <c r="B15" s="1102"/>
      <c r="C15" s="1103"/>
      <c r="D15" s="1104"/>
      <c r="E15" s="1104"/>
      <c r="F15" s="1104"/>
      <c r="G15" s="1104"/>
    </row>
    <row r="16" spans="1:7" ht="13.5" customHeight="1">
      <c r="C16" s="1106" t="s">
        <v>522</v>
      </c>
      <c r="D16" s="1107"/>
      <c r="E16" s="1107"/>
      <c r="F16" s="1107"/>
      <c r="G16" s="1107"/>
    </row>
    <row r="17" spans="1:8" ht="13.5" customHeight="1">
      <c r="A17" s="1105" t="s">
        <v>523</v>
      </c>
      <c r="B17" s="1108">
        <v>2041</v>
      </c>
      <c r="C17" s="1106" t="s">
        <v>1863</v>
      </c>
      <c r="D17" s="1107"/>
      <c r="E17" s="1107"/>
      <c r="F17" s="1107"/>
      <c r="G17" s="1107"/>
    </row>
    <row r="18" spans="1:8" ht="13.5" customHeight="1">
      <c r="B18" s="1109">
        <v>0.10100000000000001</v>
      </c>
      <c r="C18" s="1106" t="s">
        <v>986</v>
      </c>
      <c r="D18" s="1107"/>
      <c r="E18" s="1107"/>
      <c r="F18" s="1107"/>
      <c r="G18" s="1107"/>
    </row>
    <row r="19" spans="1:8" ht="25.5">
      <c r="B19" s="1110">
        <v>60</v>
      </c>
      <c r="C19" s="1111" t="s">
        <v>1927</v>
      </c>
      <c r="D19" s="1107"/>
      <c r="E19" s="1107"/>
      <c r="F19" s="1107"/>
      <c r="G19" s="1107"/>
    </row>
    <row r="20" spans="1:8" ht="13.5" customHeight="1">
      <c r="B20" s="1112" t="s">
        <v>557</v>
      </c>
      <c r="C20" s="1113" t="s">
        <v>528</v>
      </c>
      <c r="D20" s="30"/>
      <c r="E20" s="1730">
        <v>0</v>
      </c>
      <c r="F20" s="78">
        <v>200</v>
      </c>
      <c r="G20" s="1114">
        <f>F20+E20</f>
        <v>200</v>
      </c>
      <c r="H20" s="1099" t="s">
        <v>697</v>
      </c>
    </row>
    <row r="21" spans="1:8" ht="25.5">
      <c r="A21" s="1116" t="s">
        <v>517</v>
      </c>
      <c r="B21" s="1110">
        <v>60</v>
      </c>
      <c r="C21" s="1111" t="s">
        <v>1927</v>
      </c>
      <c r="D21" s="30"/>
      <c r="E21" s="1731">
        <f>SUM(E20:E20)</f>
        <v>0</v>
      </c>
      <c r="F21" s="32">
        <f>SUM(F20:F20)</f>
        <v>200</v>
      </c>
      <c r="G21" s="1117">
        <f>SUM(G20:G20)</f>
        <v>200</v>
      </c>
    </row>
    <row r="22" spans="1:8" ht="13.5" customHeight="1">
      <c r="C22" s="1113"/>
      <c r="D22" s="1118"/>
      <c r="E22" s="1732"/>
      <c r="F22" s="1118"/>
      <c r="G22" s="1118"/>
    </row>
    <row r="23" spans="1:8" ht="25.5">
      <c r="B23" s="1099">
        <v>61</v>
      </c>
      <c r="C23" s="1111" t="s">
        <v>1864</v>
      </c>
      <c r="D23" s="1128"/>
      <c r="E23" s="1733"/>
      <c r="F23" s="1119"/>
      <c r="G23" s="1119"/>
    </row>
    <row r="24" spans="1:8" ht="13.5" customHeight="1">
      <c r="B24" s="1112" t="s">
        <v>1829</v>
      </c>
      <c r="C24" s="1113" t="s">
        <v>528</v>
      </c>
      <c r="D24" s="30"/>
      <c r="E24" s="1730">
        <v>0</v>
      </c>
      <c r="F24" s="78">
        <v>588</v>
      </c>
      <c r="G24" s="1114">
        <f>F24+E24</f>
        <v>588</v>
      </c>
      <c r="H24" s="1099" t="s">
        <v>697</v>
      </c>
    </row>
    <row r="25" spans="1:8" ht="13.5" customHeight="1">
      <c r="B25" s="1112" t="s">
        <v>1831</v>
      </c>
      <c r="C25" s="1113" t="s">
        <v>532</v>
      </c>
      <c r="D25" s="30"/>
      <c r="E25" s="1734">
        <v>0</v>
      </c>
      <c r="F25" s="25">
        <v>100</v>
      </c>
      <c r="G25" s="1115">
        <f>F25+E25</f>
        <v>100</v>
      </c>
      <c r="H25" s="1099" t="s">
        <v>2091</v>
      </c>
    </row>
    <row r="26" spans="1:8" ht="25.5">
      <c r="A26" s="1116" t="s">
        <v>517</v>
      </c>
      <c r="B26" s="1110">
        <v>61</v>
      </c>
      <c r="C26" s="1111" t="s">
        <v>1864</v>
      </c>
      <c r="D26" s="30"/>
      <c r="E26" s="1731">
        <f>SUM(E24:E25)</f>
        <v>0</v>
      </c>
      <c r="F26" s="32">
        <f>SUM(F24:F25)</f>
        <v>688</v>
      </c>
      <c r="G26" s="1117">
        <f>SUM(G24:G25)</f>
        <v>688</v>
      </c>
    </row>
    <row r="27" spans="1:8" ht="13.5" customHeight="1">
      <c r="A27" s="1120" t="s">
        <v>517</v>
      </c>
      <c r="B27" s="1121">
        <v>0.10100000000000001</v>
      </c>
      <c r="C27" s="1122" t="s">
        <v>986</v>
      </c>
      <c r="D27" s="30"/>
      <c r="E27" s="1735">
        <f>E26+E21</f>
        <v>0</v>
      </c>
      <c r="F27" s="34">
        <f>F26+F21</f>
        <v>888</v>
      </c>
      <c r="G27" s="1123">
        <f>G26+G21</f>
        <v>888</v>
      </c>
    </row>
    <row r="28" spans="1:8" ht="13.5" customHeight="1">
      <c r="A28" s="1120" t="s">
        <v>517</v>
      </c>
      <c r="B28" s="1124">
        <v>2041</v>
      </c>
      <c r="C28" s="1122" t="s">
        <v>1863</v>
      </c>
      <c r="D28" s="30"/>
      <c r="E28" s="1735">
        <f>E27</f>
        <v>0</v>
      </c>
      <c r="F28" s="34">
        <f>F27</f>
        <v>888</v>
      </c>
      <c r="G28" s="1123">
        <f>G27</f>
        <v>888</v>
      </c>
    </row>
    <row r="29" spans="1:8" ht="3" customHeight="1">
      <c r="A29" s="1120"/>
      <c r="B29" s="1124"/>
      <c r="C29" s="1125"/>
      <c r="D29" s="1118"/>
      <c r="E29" s="1732"/>
      <c r="F29" s="1118"/>
      <c r="G29" s="1118"/>
    </row>
    <row r="30" spans="1:8" ht="13.5" customHeight="1">
      <c r="A30" s="1120" t="s">
        <v>523</v>
      </c>
      <c r="B30" s="1124">
        <v>2052</v>
      </c>
      <c r="C30" s="1122" t="s">
        <v>1329</v>
      </c>
      <c r="D30" s="1118"/>
      <c r="E30" s="1732"/>
      <c r="F30" s="1118"/>
      <c r="G30" s="1118"/>
    </row>
    <row r="31" spans="1:8" ht="13.5" customHeight="1">
      <c r="A31" s="1120"/>
      <c r="B31" s="1126">
        <v>0.09</v>
      </c>
      <c r="C31" s="1122" t="s">
        <v>1926</v>
      </c>
      <c r="D31" s="1118"/>
      <c r="E31" s="1732"/>
      <c r="F31" s="1118"/>
      <c r="G31" s="1118"/>
    </row>
    <row r="32" spans="1:8" ht="13.5" customHeight="1">
      <c r="A32" s="1120"/>
      <c r="B32" s="1127">
        <v>27</v>
      </c>
      <c r="C32" s="1125" t="s">
        <v>1865</v>
      </c>
      <c r="D32" s="1128"/>
      <c r="E32" s="1736"/>
      <c r="F32" s="1128"/>
      <c r="G32" s="1128"/>
    </row>
    <row r="33" spans="1:8" ht="13.5" customHeight="1">
      <c r="A33" s="1120"/>
      <c r="B33" s="1129" t="s">
        <v>1866</v>
      </c>
      <c r="C33" s="1125" t="s">
        <v>528</v>
      </c>
      <c r="D33" s="30"/>
      <c r="E33" s="1734">
        <v>0</v>
      </c>
      <c r="F33" s="25">
        <v>300</v>
      </c>
      <c r="G33" s="1115">
        <f>F33+E33</f>
        <v>300</v>
      </c>
      <c r="H33" s="1099" t="s">
        <v>697</v>
      </c>
    </row>
    <row r="34" spans="1:8" ht="13.5" customHeight="1">
      <c r="A34" s="2154" t="s">
        <v>517</v>
      </c>
      <c r="B34" s="1233">
        <v>27</v>
      </c>
      <c r="C34" s="1352" t="s">
        <v>1867</v>
      </c>
      <c r="D34" s="36"/>
      <c r="E34" s="1731">
        <f>SUM(E33:E33)</f>
        <v>0</v>
      </c>
      <c r="F34" s="32">
        <f>SUM(F33:F33)</f>
        <v>300</v>
      </c>
      <c r="G34" s="1117">
        <f>SUM(G33:G33)</f>
        <v>300</v>
      </c>
    </row>
    <row r="35" spans="1:8" ht="13.5" customHeight="1">
      <c r="A35" s="1988" t="s">
        <v>517</v>
      </c>
      <c r="B35" s="2155">
        <v>0.09</v>
      </c>
      <c r="C35" s="2156" t="s">
        <v>1926</v>
      </c>
      <c r="D35" s="1955"/>
      <c r="E35" s="1731">
        <f t="shared" ref="E35:G36" si="0">E34</f>
        <v>0</v>
      </c>
      <c r="F35" s="32">
        <f t="shared" si="0"/>
        <v>300</v>
      </c>
      <c r="G35" s="1117">
        <f t="shared" si="0"/>
        <v>300</v>
      </c>
    </row>
    <row r="36" spans="1:8" ht="13.5" customHeight="1">
      <c r="A36" s="1105" t="s">
        <v>517</v>
      </c>
      <c r="B36" s="1108">
        <v>2052</v>
      </c>
      <c r="C36" s="1106" t="s">
        <v>1329</v>
      </c>
      <c r="D36" s="36"/>
      <c r="E36" s="1731">
        <f t="shared" si="0"/>
        <v>0</v>
      </c>
      <c r="F36" s="32">
        <f t="shared" si="0"/>
        <v>300</v>
      </c>
      <c r="G36" s="1117">
        <f t="shared" si="0"/>
        <v>300</v>
      </c>
    </row>
    <row r="37" spans="1:8" ht="13.5" customHeight="1">
      <c r="A37" s="1130" t="s">
        <v>517</v>
      </c>
      <c r="B37" s="1131"/>
      <c r="C37" s="1132" t="s">
        <v>522</v>
      </c>
      <c r="D37" s="36"/>
      <c r="E37" s="1735">
        <f>E36+E28</f>
        <v>0</v>
      </c>
      <c r="F37" s="34">
        <f>F36+F28</f>
        <v>1188</v>
      </c>
      <c r="G37" s="1123">
        <f>G36+G28</f>
        <v>1188</v>
      </c>
    </row>
    <row r="38" spans="1:8" ht="13.5" customHeight="1">
      <c r="A38" s="1130" t="s">
        <v>517</v>
      </c>
      <c r="B38" s="1131"/>
      <c r="C38" s="1132" t="s">
        <v>518</v>
      </c>
      <c r="D38" s="36"/>
      <c r="E38" s="1735">
        <f>E37</f>
        <v>0</v>
      </c>
      <c r="F38" s="34">
        <f>F37</f>
        <v>1188</v>
      </c>
      <c r="G38" s="1123">
        <f>G37</f>
        <v>1188</v>
      </c>
    </row>
    <row r="39" spans="1:8">
      <c r="B39" s="2486" t="s">
        <v>1353</v>
      </c>
      <c r="C39" s="2486"/>
      <c r="D39" s="2486"/>
      <c r="E39" s="2486"/>
      <c r="F39" s="2486"/>
      <c r="G39" s="2486"/>
    </row>
    <row r="40" spans="1:8" ht="6" customHeight="1">
      <c r="B40" s="2487"/>
      <c r="C40" s="2487"/>
      <c r="D40" s="2487"/>
      <c r="E40" s="2487"/>
      <c r="F40" s="2487"/>
      <c r="G40" s="2487"/>
    </row>
    <row r="41" spans="1:8">
      <c r="D41" s="1107"/>
      <c r="E41" s="1107"/>
      <c r="F41" s="1134"/>
      <c r="G41" s="1134"/>
    </row>
    <row r="42" spans="1:8">
      <c r="D42" s="1107"/>
      <c r="E42" s="1107"/>
      <c r="F42" s="1107"/>
      <c r="G42" s="1107"/>
    </row>
    <row r="43" spans="1:8" ht="13.5" thickBot="1"/>
    <row r="44" spans="1:8" ht="13.5" thickTop="1">
      <c r="B44" s="1826"/>
      <c r="C44" s="1826"/>
      <c r="D44" s="1864"/>
      <c r="E44" s="1826"/>
      <c r="F44" s="1864"/>
      <c r="G44" s="1951"/>
    </row>
  </sheetData>
  <customSheetViews>
    <customSheetView guid="{44B5F5DE-C96C-4269-969A-574D4EEEEEF5}" showPageBreaks="1" view="pageBreakPreview" showRuler="0" topLeftCell="A10">
      <selection activeCell="H28" sqref="H28"/>
      <pageMargins left="0.74803149606299202" right="0.39370078740157499" top="0.74803149606299202" bottom="0.90551181102362199" header="0.511811023622047" footer="0.59055118110236204"/>
      <printOptions horizontalCentered="1"/>
      <pageSetup paperSize="9" orientation="landscape" blackAndWhite="1" useFirstPageNumber="1" r:id="rId1"/>
      <headerFooter alignWithMargins="0">
        <oddHeader xml:space="preserve">&amp;C   </oddHeader>
        <oddFooter>&amp;C&amp;"Times New Roman,Bold"   Vol-III    -    &amp;P</oddFooter>
      </headerFooter>
    </customSheetView>
    <customSheetView guid="{F13B090A-ECDA-4418-9F13-644A873400E7}" showPageBreaks="1" view="pageBreakPreview" showRuler="0" topLeftCell="A10">
      <selection activeCell="H28" sqref="H28"/>
      <pageMargins left="0.74803149606299202" right="0.39370078740157499" top="0.74803149606299202" bottom="0.90551181102362199" header="0.511811023622047" footer="0.59055118110236204"/>
      <printOptions horizontalCentered="1"/>
      <pageSetup paperSize="9" orientation="landscape" blackAndWhite="1" useFirstPageNumber="1" r:id="rId2"/>
      <headerFooter alignWithMargins="0">
        <oddHeader xml:space="preserve">&amp;C   </oddHeader>
        <oddFooter>&amp;C&amp;"Times New Roman,Bold"   Vol-III    -    &amp;P</oddFooter>
      </headerFooter>
    </customSheetView>
    <customSheetView guid="{63DB0950-E90F-4380-862C-985B5EB19119}" showPageBreaks="1" view="pageBreakPreview" showRuler="0" topLeftCell="A10">
      <selection activeCell="H28" sqref="H28"/>
      <pageMargins left="0.74803149606299202" right="0.39370078740157499" top="0.74803149606299202" bottom="0.90551181102362199" header="0.511811023622047" footer="0.59055118110236204"/>
      <printOptions horizontalCentered="1"/>
      <pageSetup paperSize="9" orientation="landscape" blackAndWhite="1" useFirstPageNumber="1" r:id="rId3"/>
      <headerFooter alignWithMargins="0">
        <oddHeader xml:space="preserve">&amp;C   </oddHeader>
        <oddFooter>&amp;C&amp;"Times New Roman,Bold"   Vol-III    -    &amp;P</oddFooter>
      </headerFooter>
    </customSheetView>
    <customSheetView guid="{7CE36697-C418-4ED3-BCF0-EA686CB40E87}" showPageBreaks="1" printArea="1" view="pageBreakPreview" showRuler="0">
      <selection activeCell="A3" sqref="A1:H65536"/>
      <pageMargins left="0.74803149606299202" right="0.74803149606299202" top="0.74803149606299202" bottom="4.13" header="0.35" footer="3"/>
      <printOptions horizontalCentered="1"/>
      <pageSetup paperSize="9" firstPageNumber="88" orientation="portrait" blackAndWhite="1" useFirstPageNumber="1" r:id="rId4"/>
      <headerFooter alignWithMargins="0">
        <oddHeader xml:space="preserve">&amp;C   </oddHeader>
        <oddFooter>&amp;C&amp;"Times New Roman,Bold"&amp;P</oddFooter>
      </headerFooter>
    </customSheetView>
  </customSheetViews>
  <mergeCells count="7">
    <mergeCell ref="A1:G1"/>
    <mergeCell ref="A4:G4"/>
    <mergeCell ref="B5:G5"/>
    <mergeCell ref="B39:G40"/>
    <mergeCell ref="B13:G13"/>
    <mergeCell ref="B14:D14"/>
    <mergeCell ref="A2:G2"/>
  </mergeCells>
  <phoneticPr fontId="25" type="noConversion"/>
  <printOptions horizontalCentered="1"/>
  <pageMargins left="0.74803149606299202" right="0.74803149606299202" top="0.74803149606299202" bottom="4.13" header="0.35" footer="3"/>
  <pageSetup paperSize="9" firstPageNumber="88" orientation="portrait" blackAndWhite="1" useFirstPageNumber="1" r:id="rId5"/>
  <headerFooter alignWithMargins="0">
    <oddHeader xml:space="preserve">&amp;C   </oddHeader>
    <oddFooter>&amp;C&amp;"Times New Roman,Bold"&amp;P</oddFooter>
  </headerFooter>
</worksheet>
</file>

<file path=xl/worksheets/sheet31.xml><?xml version="1.0" encoding="utf-8"?>
<worksheet xmlns="http://schemas.openxmlformats.org/spreadsheetml/2006/main" xmlns:r="http://schemas.openxmlformats.org/officeDocument/2006/relationships">
  <sheetPr syncVertical="1" syncRef="A4" transitionEvaluation="1" codeName="Sheet26"/>
  <dimension ref="A1:G30"/>
  <sheetViews>
    <sheetView view="pageBreakPreview" topLeftCell="A4" zoomScale="85" zoomScaleSheetLayoutView="100" workbookViewId="0">
      <selection activeCell="A27" sqref="A27:I33"/>
    </sheetView>
  </sheetViews>
  <sheetFormatPr defaultColWidth="11" defaultRowHeight="12.75"/>
  <cols>
    <col min="1" max="1" width="6.42578125" style="1099" customWidth="1"/>
    <col min="2" max="2" width="8.140625" style="1099" customWidth="1"/>
    <col min="3" max="3" width="34.5703125" style="1099" customWidth="1"/>
    <col min="4" max="4" width="7.140625" style="1099" customWidth="1"/>
    <col min="5" max="5" width="8.140625" style="1099" customWidth="1"/>
    <col min="6" max="6" width="10.42578125" style="1099" customWidth="1"/>
    <col min="7" max="7" width="8.5703125" style="1099" customWidth="1"/>
    <col min="8" max="8" width="2.85546875" style="1099" customWidth="1"/>
    <col min="9" max="16384" width="11" style="1099"/>
  </cols>
  <sheetData>
    <row r="1" spans="1:7" ht="14.1" customHeight="1">
      <c r="A1" s="2485" t="s">
        <v>1868</v>
      </c>
      <c r="B1" s="2485"/>
      <c r="C1" s="2485"/>
      <c r="D1" s="2485"/>
      <c r="E1" s="2485"/>
      <c r="F1" s="2485"/>
      <c r="G1" s="2485"/>
    </row>
    <row r="2" spans="1:7" ht="14.1" customHeight="1">
      <c r="A2" s="2488" t="s">
        <v>1869</v>
      </c>
      <c r="B2" s="2488"/>
      <c r="C2" s="2488"/>
      <c r="D2" s="2488"/>
      <c r="E2" s="2488"/>
      <c r="F2" s="2488"/>
      <c r="G2" s="2488"/>
    </row>
    <row r="3" spans="1:7" ht="14.1" customHeight="1">
      <c r="A3" s="2427" t="s">
        <v>1511</v>
      </c>
      <c r="B3" s="2427"/>
      <c r="C3" s="2427"/>
      <c r="D3" s="2427"/>
      <c r="E3" s="2427"/>
      <c r="F3" s="2427"/>
      <c r="G3" s="2427"/>
    </row>
    <row r="4" spans="1:7" ht="14.1" customHeight="1">
      <c r="A4" s="1401"/>
      <c r="B4" s="2428"/>
      <c r="C4" s="2428"/>
      <c r="D4" s="2428"/>
      <c r="E4" s="2428"/>
      <c r="F4" s="2428"/>
      <c r="G4" s="2428"/>
    </row>
    <row r="5" spans="1:7" ht="14.1" customHeight="1">
      <c r="A5" s="1401"/>
      <c r="B5" s="927"/>
      <c r="C5" s="927"/>
      <c r="D5" s="1844"/>
      <c r="E5" s="1845" t="s">
        <v>1217</v>
      </c>
      <c r="F5" s="1845" t="s">
        <v>1218</v>
      </c>
      <c r="G5" s="1845" t="s">
        <v>1043</v>
      </c>
    </row>
    <row r="6" spans="1:7" ht="14.1" customHeight="1">
      <c r="A6" s="1401"/>
      <c r="B6" s="1847" t="s">
        <v>1219</v>
      </c>
      <c r="C6" s="927" t="s">
        <v>1220</v>
      </c>
      <c r="D6" s="1848" t="s">
        <v>518</v>
      </c>
      <c r="E6" s="935">
        <v>7540</v>
      </c>
      <c r="F6" s="1727">
        <v>0</v>
      </c>
      <c r="G6" s="935">
        <f>SUM(E6:F6)</f>
        <v>7540</v>
      </c>
    </row>
    <row r="7" spans="1:7" ht="14.1" customHeight="1">
      <c r="A7" s="1401"/>
      <c r="B7" s="1847" t="s">
        <v>1221</v>
      </c>
      <c r="C7" s="1850" t="s">
        <v>1222</v>
      </c>
      <c r="D7" s="1851"/>
      <c r="E7" s="936"/>
      <c r="F7" s="1851"/>
      <c r="G7" s="936"/>
    </row>
    <row r="8" spans="1:7" ht="14.1" customHeight="1">
      <c r="A8" s="1401"/>
      <c r="B8" s="1847"/>
      <c r="C8" s="1850" t="s">
        <v>985</v>
      </c>
      <c r="D8" s="1851" t="s">
        <v>518</v>
      </c>
      <c r="E8" s="936">
        <f>SUM(G23)</f>
        <v>500</v>
      </c>
      <c r="F8" s="1727">
        <v>0</v>
      </c>
      <c r="G8" s="936">
        <f>SUM(E8:F8)</f>
        <v>500</v>
      </c>
    </row>
    <row r="9" spans="1:7" ht="14.1" customHeight="1">
      <c r="A9" s="1401"/>
      <c r="B9" s="1854" t="s">
        <v>517</v>
      </c>
      <c r="C9" s="927" t="s">
        <v>619</v>
      </c>
      <c r="D9" s="1855" t="s">
        <v>518</v>
      </c>
      <c r="E9" s="1856">
        <f>SUM(E6:E8)</f>
        <v>8040</v>
      </c>
      <c r="F9" s="1878">
        <f>SUM(F6:F8)</f>
        <v>0</v>
      </c>
      <c r="G9" s="1856">
        <f>SUM(E9:F9)</f>
        <v>8040</v>
      </c>
    </row>
    <row r="10" spans="1:7" s="1100" customFormat="1" ht="14.1" customHeight="1">
      <c r="A10" s="1401"/>
      <c r="B10" s="1847"/>
      <c r="C10" s="927"/>
      <c r="D10" s="934"/>
      <c r="E10" s="934"/>
      <c r="F10" s="1848"/>
      <c r="G10" s="934"/>
    </row>
    <row r="11" spans="1:7" s="1100" customFormat="1" ht="14.1" customHeight="1">
      <c r="A11" s="1401"/>
      <c r="B11" s="1847" t="s">
        <v>620</v>
      </c>
      <c r="C11" s="927" t="s">
        <v>621</v>
      </c>
      <c r="D11" s="927"/>
      <c r="E11" s="927"/>
      <c r="F11" s="1859"/>
      <c r="G11" s="927"/>
    </row>
    <row r="12" spans="1:7" s="1100" customFormat="1" ht="14.1" customHeight="1" thickBot="1">
      <c r="A12" s="1861"/>
      <c r="B12" s="2425" t="s">
        <v>622</v>
      </c>
      <c r="C12" s="2425"/>
      <c r="D12" s="2425"/>
      <c r="E12" s="2425"/>
      <c r="F12" s="2425"/>
      <c r="G12" s="2425"/>
    </row>
    <row r="13" spans="1:7" s="1100" customFormat="1" ht="14.1" customHeight="1" thickTop="1" thickBot="1">
      <c r="A13" s="1861"/>
      <c r="B13" s="2433" t="s">
        <v>623</v>
      </c>
      <c r="C13" s="2433"/>
      <c r="D13" s="2433"/>
      <c r="E13" s="1782" t="s">
        <v>519</v>
      </c>
      <c r="F13" s="1782" t="s">
        <v>624</v>
      </c>
      <c r="G13" s="1865" t="s">
        <v>1043</v>
      </c>
    </row>
    <row r="14" spans="1:7" ht="14.1" customHeight="1" thickTop="1">
      <c r="C14" s="1106" t="s">
        <v>522</v>
      </c>
      <c r="D14" s="1135"/>
      <c r="E14" s="1136"/>
      <c r="F14" s="1135"/>
      <c r="G14" s="1136"/>
    </row>
    <row r="15" spans="1:7" ht="14.1" customHeight="1">
      <c r="A15" s="1110" t="s">
        <v>523</v>
      </c>
      <c r="B15" s="1137">
        <v>2052</v>
      </c>
      <c r="C15" s="1138" t="s">
        <v>1329</v>
      </c>
      <c r="D15" s="1133"/>
      <c r="E15" s="1107"/>
      <c r="F15" s="1133"/>
      <c r="G15" s="1107"/>
    </row>
    <row r="16" spans="1:7" ht="14.1" customHeight="1">
      <c r="A16" s="1110"/>
      <c r="B16" s="1139">
        <v>0.09</v>
      </c>
      <c r="C16" s="1138" t="s">
        <v>1926</v>
      </c>
      <c r="D16" s="1133"/>
      <c r="E16" s="1107"/>
      <c r="F16" s="1133"/>
      <c r="G16" s="1107"/>
    </row>
    <row r="17" spans="1:7" ht="14.1" customHeight="1">
      <c r="A17" s="1110"/>
      <c r="B17" s="1110">
        <v>28</v>
      </c>
      <c r="C17" s="1140" t="s">
        <v>1870</v>
      </c>
      <c r="D17" s="1133"/>
      <c r="E17" s="1107"/>
      <c r="F17" s="1133"/>
      <c r="G17" s="1107"/>
    </row>
    <row r="18" spans="1:7" ht="14.1" customHeight="1">
      <c r="A18" s="1110"/>
      <c r="B18" s="1141" t="s">
        <v>1871</v>
      </c>
      <c r="C18" s="1140" t="s">
        <v>528</v>
      </c>
      <c r="D18" s="30"/>
      <c r="E18" s="1738">
        <v>0</v>
      </c>
      <c r="F18" s="1814">
        <v>500</v>
      </c>
      <c r="G18" s="1114">
        <f>SUM(E18:F18)</f>
        <v>500</v>
      </c>
    </row>
    <row r="19" spans="1:7" ht="14.1" customHeight="1">
      <c r="A19" s="1110" t="s">
        <v>517</v>
      </c>
      <c r="B19" s="1110">
        <v>28</v>
      </c>
      <c r="C19" s="1140" t="s">
        <v>1870</v>
      </c>
      <c r="D19" s="30"/>
      <c r="E19" s="1737">
        <f>SUM(E18:E18)</f>
        <v>0</v>
      </c>
      <c r="F19" s="1142">
        <f>SUM(F18:F18)</f>
        <v>500</v>
      </c>
      <c r="G19" s="1117">
        <f>SUM(G18:G18)</f>
        <v>500</v>
      </c>
    </row>
    <row r="20" spans="1:7" ht="14.1" customHeight="1">
      <c r="A20" s="1110" t="s">
        <v>517</v>
      </c>
      <c r="B20" s="1139">
        <v>0.09</v>
      </c>
      <c r="C20" s="1138" t="s">
        <v>1926</v>
      </c>
      <c r="D20" s="30"/>
      <c r="E20" s="1737">
        <f t="shared" ref="E20:G23" si="0">E19</f>
        <v>0</v>
      </c>
      <c r="F20" s="1142">
        <f t="shared" si="0"/>
        <v>500</v>
      </c>
      <c r="G20" s="1117">
        <f t="shared" si="0"/>
        <v>500</v>
      </c>
    </row>
    <row r="21" spans="1:7" ht="14.1" customHeight="1">
      <c r="A21" s="1110" t="s">
        <v>517</v>
      </c>
      <c r="B21" s="1137">
        <v>2052</v>
      </c>
      <c r="C21" s="1138" t="s">
        <v>1329</v>
      </c>
      <c r="D21" s="36"/>
      <c r="E21" s="1737">
        <f t="shared" si="0"/>
        <v>0</v>
      </c>
      <c r="F21" s="1142">
        <f t="shared" si="0"/>
        <v>500</v>
      </c>
      <c r="G21" s="1143">
        <f t="shared" si="0"/>
        <v>500</v>
      </c>
    </row>
    <row r="22" spans="1:7" ht="14.1" customHeight="1">
      <c r="A22" s="1144" t="s">
        <v>517</v>
      </c>
      <c r="B22" s="1144"/>
      <c r="C22" s="1145" t="s">
        <v>522</v>
      </c>
      <c r="D22" s="37"/>
      <c r="E22" s="1737">
        <f t="shared" si="0"/>
        <v>0</v>
      </c>
      <c r="F22" s="1142">
        <f t="shared" si="0"/>
        <v>500</v>
      </c>
      <c r="G22" s="1146">
        <f t="shared" si="0"/>
        <v>500</v>
      </c>
    </row>
    <row r="23" spans="1:7" ht="14.1" customHeight="1">
      <c r="A23" s="1144" t="s">
        <v>517</v>
      </c>
      <c r="B23" s="1144"/>
      <c r="C23" s="1145" t="s">
        <v>518</v>
      </c>
      <c r="D23" s="37"/>
      <c r="E23" s="1737">
        <f t="shared" si="0"/>
        <v>0</v>
      </c>
      <c r="F23" s="1142">
        <f t="shared" si="0"/>
        <v>500</v>
      </c>
      <c r="G23" s="1146">
        <f t="shared" si="0"/>
        <v>500</v>
      </c>
    </row>
    <row r="24" spans="1:7">
      <c r="D24" s="1107"/>
      <c r="E24" s="1107"/>
      <c r="F24" s="1107"/>
      <c r="G24" s="1107"/>
    </row>
    <row r="25" spans="1:7">
      <c r="B25" s="2487" t="s">
        <v>1449</v>
      </c>
      <c r="C25" s="2487"/>
      <c r="D25" s="2487"/>
      <c r="E25" s="2487"/>
      <c r="F25" s="2487"/>
      <c r="G25" s="2487"/>
    </row>
    <row r="26" spans="1:7">
      <c r="D26" s="1107"/>
      <c r="E26" s="1107"/>
      <c r="F26" s="1107"/>
      <c r="G26" s="1107"/>
    </row>
    <row r="27" spans="1:7" ht="13.5" thickBot="1">
      <c r="D27" s="1107"/>
      <c r="E27" s="1107"/>
      <c r="F27" s="1107"/>
      <c r="G27" s="1107"/>
    </row>
    <row r="28" spans="1:7" ht="13.5" thickTop="1">
      <c r="B28" s="1826"/>
      <c r="C28" s="1826"/>
      <c r="D28" s="1864"/>
      <c r="E28" s="1826"/>
      <c r="F28" s="1864"/>
      <c r="G28" s="1951"/>
    </row>
    <row r="30" spans="1:7">
      <c r="D30" s="1128"/>
      <c r="E30" s="1128"/>
      <c r="F30" s="1128"/>
      <c r="G30" s="1128"/>
    </row>
  </sheetData>
  <customSheetViews>
    <customSheetView guid="{44B5F5DE-C96C-4269-969A-574D4EEEEEF5}" showPageBreaks="1" view="pageBreakPreview" showRuler="0">
      <selection activeCell="C25" sqref="C25"/>
      <pageMargins left="0.74803149606299202" right="0.39370078740157499" top="0.74803149606299202" bottom="0.90551181102362199" header="0.511811023622047" footer="0.59055118110236204"/>
      <printOptions horizontalCentered="1"/>
      <pageSetup paperSize="9" firstPageNumber="3" orientation="landscape" blackAndWhite="1" useFirstPageNumber="1" r:id="rId1"/>
      <headerFooter alignWithMargins="0">
        <oddHeader xml:space="preserve">&amp;C   </oddHeader>
        <oddFooter>&amp;C&amp;"Times New Roman,Bold"   Vol-III    -    &amp;P</oddFooter>
      </headerFooter>
    </customSheetView>
    <customSheetView guid="{F13B090A-ECDA-4418-9F13-644A873400E7}" showPageBreaks="1" view="pageBreakPreview" showRuler="0">
      <selection activeCell="C25" sqref="C25"/>
      <pageMargins left="0.74803149606299202" right="0.39370078740157499" top="0.74803149606299202" bottom="0.90551181102362199" header="0.511811023622047" footer="0.59055118110236204"/>
      <printOptions horizontalCentered="1"/>
      <pageSetup paperSize="9" firstPageNumber="3" orientation="landscape" blackAndWhite="1" useFirstPageNumber="1" r:id="rId2"/>
      <headerFooter alignWithMargins="0">
        <oddHeader xml:space="preserve">&amp;C   </oddHeader>
        <oddFooter>&amp;C&amp;"Times New Roman,Bold"   Vol-III    -    &amp;P</oddFooter>
      </headerFooter>
    </customSheetView>
    <customSheetView guid="{63DB0950-E90F-4380-862C-985B5EB19119}" showPageBreaks="1" view="pageBreakPreview" showRuler="0">
      <selection activeCell="C25" sqref="C25"/>
      <pageMargins left="0.74803149606299202" right="0.39370078740157499" top="0.74803149606299202" bottom="0.90551181102362199" header="0.511811023622047" footer="0.59055118110236204"/>
      <printOptions horizontalCentered="1"/>
      <pageSetup paperSize="9" firstPageNumber="3" orientation="landscape" blackAndWhite="1" useFirstPageNumber="1" r:id="rId3"/>
      <headerFooter alignWithMargins="0">
        <oddHeader xml:space="preserve">&amp;C   </oddHeader>
        <oddFooter>&amp;C&amp;"Times New Roman,Bold"   Vol-III    -    &amp;P</oddFooter>
      </headerFooter>
    </customSheetView>
    <customSheetView guid="{7CE36697-C418-4ED3-BCF0-EA686CB40E87}" scale="85" showPageBreaks="1" printArea="1" view="pageBreakPreview" showRuler="0">
      <selection activeCell="I14" sqref="I14"/>
      <pageMargins left="0.74803149606299202" right="0.74803149606299202" top="0.74803149606299202" bottom="4.13" header="0.35" footer="3"/>
      <printOptions horizontalCentered="1"/>
      <pageSetup paperSize="9" firstPageNumber="90" orientation="portrait" blackAndWhite="1" useFirstPageNumber="1" r:id="rId4"/>
      <headerFooter alignWithMargins="0">
        <oddHeader xml:space="preserve">&amp;C   </oddHeader>
        <oddFooter>&amp;C&amp;"Times New Roman,Bold"&amp;P</oddFooter>
      </headerFooter>
    </customSheetView>
  </customSheetViews>
  <mergeCells count="7">
    <mergeCell ref="B25:G25"/>
    <mergeCell ref="B12:G12"/>
    <mergeCell ref="B13:D13"/>
    <mergeCell ref="A1:G1"/>
    <mergeCell ref="A2:G2"/>
    <mergeCell ref="A3:G3"/>
    <mergeCell ref="B4:G4"/>
  </mergeCells>
  <phoneticPr fontId="25" type="noConversion"/>
  <printOptions horizontalCentered="1"/>
  <pageMargins left="0.74803149606299202" right="0.74803149606299202" top="0.74803149606299202" bottom="4.13" header="0.35" footer="3"/>
  <pageSetup paperSize="9" firstPageNumber="90" orientation="portrait" blackAndWhite="1" useFirstPageNumber="1" r:id="rId5"/>
  <headerFooter alignWithMargins="0">
    <oddHeader xml:space="preserve">&amp;C   </oddHeader>
    <oddFooter>&amp;C&amp;"Times New Roman,Bold"&amp;P</oddFooter>
  </headerFooter>
</worksheet>
</file>

<file path=xl/worksheets/sheet32.xml><?xml version="1.0" encoding="utf-8"?>
<worksheet xmlns="http://schemas.openxmlformats.org/spreadsheetml/2006/main" xmlns:r="http://schemas.openxmlformats.org/officeDocument/2006/relationships">
  <sheetPr syncVertical="1" syncRef="A46" transitionEvaluation="1" codeName="Sheet27"/>
  <dimension ref="A1:H57"/>
  <sheetViews>
    <sheetView view="pageBreakPreview" topLeftCell="A46" zoomScale="115" zoomScaleSheetLayoutView="100" workbookViewId="0">
      <selection activeCell="A54" sqref="A54:J59"/>
    </sheetView>
  </sheetViews>
  <sheetFormatPr defaultColWidth="11" defaultRowHeight="12.75"/>
  <cols>
    <col min="1" max="1" width="6.42578125" style="1147" customWidth="1"/>
    <col min="2" max="2" width="8.140625" style="1148" customWidth="1"/>
    <col min="3" max="3" width="34.5703125" style="1107" customWidth="1"/>
    <col min="4" max="4" width="7.140625" style="1107" customWidth="1"/>
    <col min="5" max="5" width="8.140625" style="1107" customWidth="1"/>
    <col min="6" max="6" width="10.42578125" style="1107" customWidth="1"/>
    <col min="7" max="7" width="8.5703125" style="1107" customWidth="1"/>
    <col min="8" max="8" width="2.5703125" style="1107" customWidth="1"/>
    <col min="9" max="16384" width="11" style="1107"/>
  </cols>
  <sheetData>
    <row r="1" spans="1:7" ht="14.1" customHeight="1">
      <c r="A1" s="2489" t="s">
        <v>1001</v>
      </c>
      <c r="B1" s="2489"/>
      <c r="C1" s="2489"/>
      <c r="D1" s="2489"/>
      <c r="E1" s="2489"/>
      <c r="F1" s="2489"/>
      <c r="G1" s="2489"/>
    </row>
    <row r="2" spans="1:7" ht="14.1" customHeight="1">
      <c r="A2" s="2489" t="s">
        <v>1450</v>
      </c>
      <c r="B2" s="2489"/>
      <c r="C2" s="2489"/>
      <c r="D2" s="2489"/>
      <c r="E2" s="2489"/>
      <c r="F2" s="2489"/>
      <c r="G2" s="2489"/>
    </row>
    <row r="3" spans="1:7" ht="27.75" customHeight="1">
      <c r="A3" s="2492" t="s">
        <v>1451</v>
      </c>
      <c r="B3" s="2492"/>
      <c r="C3" s="2492"/>
      <c r="D3" s="2492"/>
      <c r="E3" s="2492"/>
      <c r="F3" s="2492"/>
      <c r="G3" s="2492"/>
    </row>
    <row r="4" spans="1:7" ht="14.1" customHeight="1">
      <c r="C4" s="1149"/>
      <c r="E4" s="1150"/>
    </row>
    <row r="5" spans="1:7" ht="14.1" customHeight="1">
      <c r="A5" s="2427" t="s">
        <v>1671</v>
      </c>
      <c r="B5" s="2427"/>
      <c r="C5" s="2427"/>
      <c r="D5" s="2427"/>
      <c r="E5" s="2427"/>
      <c r="F5" s="2427"/>
      <c r="G5" s="2427"/>
    </row>
    <row r="6" spans="1:7" ht="14.1" customHeight="1">
      <c r="A6" s="1401"/>
      <c r="B6" s="2428"/>
      <c r="C6" s="2428"/>
      <c r="D6" s="2428"/>
      <c r="E6" s="2428"/>
      <c r="F6" s="2428"/>
      <c r="G6" s="2428"/>
    </row>
    <row r="7" spans="1:7" ht="14.1" customHeight="1">
      <c r="A7" s="1401"/>
      <c r="B7" s="927"/>
      <c r="C7" s="927"/>
      <c r="D7" s="1844"/>
      <c r="E7" s="1845" t="s">
        <v>1217</v>
      </c>
      <c r="F7" s="1845" t="s">
        <v>1218</v>
      </c>
      <c r="G7" s="1845" t="s">
        <v>1043</v>
      </c>
    </row>
    <row r="8" spans="1:7" ht="26.1" customHeight="1">
      <c r="A8" s="1401"/>
      <c r="B8" s="1847" t="s">
        <v>1219</v>
      </c>
      <c r="C8" s="927" t="s">
        <v>1220</v>
      </c>
      <c r="D8" s="1848" t="s">
        <v>518</v>
      </c>
      <c r="E8" s="935">
        <v>287265</v>
      </c>
      <c r="F8" s="935">
        <v>50000</v>
      </c>
      <c r="G8" s="935">
        <f>SUM(E8:F8)</f>
        <v>337265</v>
      </c>
    </row>
    <row r="9" spans="1:7" ht="14.1" customHeight="1">
      <c r="A9" s="1401"/>
      <c r="B9" s="1847" t="s">
        <v>1221</v>
      </c>
      <c r="C9" s="1850" t="s">
        <v>1222</v>
      </c>
      <c r="D9" s="1851"/>
      <c r="E9" s="936"/>
      <c r="F9" s="936"/>
      <c r="G9" s="936"/>
    </row>
    <row r="10" spans="1:7" ht="14.1" customHeight="1">
      <c r="A10" s="1401"/>
      <c r="B10" s="1847"/>
      <c r="C10" s="1850" t="s">
        <v>985</v>
      </c>
      <c r="D10" s="1851" t="s">
        <v>518</v>
      </c>
      <c r="E10" s="936">
        <f>G36</f>
        <v>2561</v>
      </c>
      <c r="F10" s="1853">
        <f>G47</f>
        <v>20000</v>
      </c>
      <c r="G10" s="936">
        <f>SUM(E10:F10)</f>
        <v>22561</v>
      </c>
    </row>
    <row r="11" spans="1:7" ht="14.1" customHeight="1">
      <c r="A11" s="1401"/>
      <c r="B11" s="1854" t="s">
        <v>517</v>
      </c>
      <c r="C11" s="927" t="s">
        <v>619</v>
      </c>
      <c r="D11" s="1855" t="s">
        <v>518</v>
      </c>
      <c r="E11" s="1856">
        <f>SUM(E8:E10)</f>
        <v>289826</v>
      </c>
      <c r="F11" s="1856">
        <f>SUM(F8:F10)</f>
        <v>70000</v>
      </c>
      <c r="G11" s="1856">
        <f>SUM(E11:F11)</f>
        <v>359826</v>
      </c>
    </row>
    <row r="12" spans="1:7" ht="14.1" customHeight="1">
      <c r="A12" s="1401"/>
      <c r="B12" s="1847"/>
      <c r="C12" s="927"/>
      <c r="D12" s="934"/>
      <c r="E12" s="934"/>
      <c r="F12" s="1848"/>
      <c r="G12" s="934"/>
    </row>
    <row r="13" spans="1:7" s="1151" customFormat="1" ht="14.1" customHeight="1">
      <c r="A13" s="1401"/>
      <c r="B13" s="1847" t="s">
        <v>620</v>
      </c>
      <c r="C13" s="927" t="s">
        <v>621</v>
      </c>
      <c r="D13" s="927"/>
      <c r="E13" s="927"/>
      <c r="F13" s="1859"/>
      <c r="G13" s="927"/>
    </row>
    <row r="14" spans="1:7" s="1151" customFormat="1" ht="14.1" customHeight="1" thickBot="1">
      <c r="A14" s="1861"/>
      <c r="B14" s="2425" t="s">
        <v>622</v>
      </c>
      <c r="C14" s="2425"/>
      <c r="D14" s="2425"/>
      <c r="E14" s="2425"/>
      <c r="F14" s="2425"/>
      <c r="G14" s="2425"/>
    </row>
    <row r="15" spans="1:7" s="1151" customFormat="1" ht="14.1" customHeight="1" thickTop="1" thickBot="1">
      <c r="A15" s="1861"/>
      <c r="B15" s="2433" t="s">
        <v>623</v>
      </c>
      <c r="C15" s="2433"/>
      <c r="D15" s="2433"/>
      <c r="E15" s="1782" t="s">
        <v>519</v>
      </c>
      <c r="F15" s="1782" t="s">
        <v>624</v>
      </c>
      <c r="G15" s="1865" t="s">
        <v>1043</v>
      </c>
    </row>
    <row r="16" spans="1:7" s="1151" customFormat="1" ht="13.35" customHeight="1" thickTop="1">
      <c r="A16" s="1152"/>
      <c r="B16" s="1153"/>
      <c r="C16" s="1103"/>
      <c r="D16" s="1104"/>
      <c r="E16" s="1104"/>
      <c r="F16" s="1104"/>
      <c r="G16" s="1104"/>
    </row>
    <row r="17" spans="1:8" ht="13.35" customHeight="1">
      <c r="A17" s="1150"/>
      <c r="B17" s="1154"/>
      <c r="C17" s="1155" t="s">
        <v>522</v>
      </c>
      <c r="D17" s="1156"/>
      <c r="E17" s="1156"/>
      <c r="F17" s="1156"/>
      <c r="G17" s="1156"/>
    </row>
    <row r="18" spans="1:8" ht="13.35" customHeight="1">
      <c r="A18" s="1147" t="s">
        <v>523</v>
      </c>
      <c r="B18" s="1157">
        <v>2052</v>
      </c>
      <c r="C18" s="1155" t="s">
        <v>1329</v>
      </c>
    </row>
    <row r="19" spans="1:8" ht="13.35" customHeight="1">
      <c r="B19" s="1158">
        <v>0.09</v>
      </c>
      <c r="C19" s="1155" t="s">
        <v>1926</v>
      </c>
    </row>
    <row r="20" spans="1:8" ht="13.35" customHeight="1">
      <c r="B20" s="1159">
        <v>45</v>
      </c>
      <c r="C20" s="1150" t="s">
        <v>1343</v>
      </c>
      <c r="D20" s="1118"/>
      <c r="E20" s="1118"/>
      <c r="F20" s="1118"/>
      <c r="G20" s="1118"/>
    </row>
    <row r="21" spans="1:8" ht="13.35" customHeight="1">
      <c r="B21" s="1159" t="s">
        <v>1344</v>
      </c>
      <c r="C21" s="1150" t="s">
        <v>528</v>
      </c>
      <c r="D21" s="30"/>
      <c r="E21" s="1734">
        <v>0</v>
      </c>
      <c r="F21" s="25">
        <v>210</v>
      </c>
      <c r="G21" s="1119">
        <f>F21+E21</f>
        <v>210</v>
      </c>
    </row>
    <row r="22" spans="1:8" ht="13.35" customHeight="1">
      <c r="B22" s="1159" t="s">
        <v>1345</v>
      </c>
      <c r="C22" s="1150" t="s">
        <v>532</v>
      </c>
      <c r="D22" s="30"/>
      <c r="E22" s="1734">
        <v>0</v>
      </c>
      <c r="F22" s="25">
        <v>530</v>
      </c>
      <c r="G22" s="1119">
        <f>F22+E22</f>
        <v>530</v>
      </c>
    </row>
    <row r="23" spans="1:8" ht="13.35" customHeight="1">
      <c r="A23" s="1161" t="s">
        <v>517</v>
      </c>
      <c r="B23" s="1159">
        <v>45</v>
      </c>
      <c r="C23" s="1150" t="s">
        <v>1343</v>
      </c>
      <c r="D23" s="30"/>
      <c r="E23" s="1731">
        <f>SUM(E21:E22)</f>
        <v>0</v>
      </c>
      <c r="F23" s="32">
        <f>SUM(F21:F22)</f>
        <v>740</v>
      </c>
      <c r="G23" s="1146">
        <f>SUM(G21:G22)</f>
        <v>740</v>
      </c>
    </row>
    <row r="24" spans="1:8" ht="13.35" customHeight="1">
      <c r="A24" s="1161" t="s">
        <v>517</v>
      </c>
      <c r="B24" s="1158">
        <v>0.09</v>
      </c>
      <c r="C24" s="1155" t="s">
        <v>1926</v>
      </c>
      <c r="D24" s="30"/>
      <c r="E24" s="1731">
        <f t="shared" ref="E24:G25" si="0">E23</f>
        <v>0</v>
      </c>
      <c r="F24" s="1146">
        <f t="shared" si="0"/>
        <v>740</v>
      </c>
      <c r="G24" s="1146">
        <f t="shared" si="0"/>
        <v>740</v>
      </c>
    </row>
    <row r="25" spans="1:8" ht="13.35" customHeight="1">
      <c r="A25" s="1161" t="s">
        <v>517</v>
      </c>
      <c r="B25" s="1157">
        <v>2052</v>
      </c>
      <c r="C25" s="1155" t="s">
        <v>1329</v>
      </c>
      <c r="D25" s="296"/>
      <c r="E25" s="1795">
        <f t="shared" si="0"/>
        <v>0</v>
      </c>
      <c r="F25" s="260">
        <f t="shared" si="0"/>
        <v>740</v>
      </c>
      <c r="G25" s="1162">
        <f t="shared" si="0"/>
        <v>740</v>
      </c>
      <c r="H25" s="1107" t="s">
        <v>697</v>
      </c>
    </row>
    <row r="26" spans="1:8" ht="2.25" customHeight="1">
      <c r="A26" s="1161"/>
      <c r="B26" s="1157"/>
      <c r="C26" s="1155"/>
      <c r="D26" s="299"/>
      <c r="E26" s="1128"/>
      <c r="F26" s="299"/>
      <c r="G26" s="1128"/>
    </row>
    <row r="27" spans="1:8" ht="13.35" customHeight="1">
      <c r="A27" s="1161" t="s">
        <v>523</v>
      </c>
      <c r="B27" s="1157">
        <v>2070</v>
      </c>
      <c r="C27" s="1155" t="s">
        <v>130</v>
      </c>
      <c r="D27" s="1128"/>
      <c r="E27" s="1128"/>
      <c r="F27" s="1119"/>
      <c r="G27" s="1119"/>
    </row>
    <row r="28" spans="1:8" ht="13.35" customHeight="1">
      <c r="A28" s="1161"/>
      <c r="B28" s="1164">
        <v>3.0000000000000001E-3</v>
      </c>
      <c r="C28" s="1155" t="s">
        <v>1689</v>
      </c>
      <c r="D28" s="1128"/>
      <c r="E28" s="1128"/>
      <c r="F28" s="1118"/>
      <c r="G28" s="1118"/>
    </row>
    <row r="29" spans="1:8" ht="25.5">
      <c r="A29" s="1161"/>
      <c r="B29" s="1159">
        <v>44</v>
      </c>
      <c r="C29" s="1150" t="s">
        <v>1346</v>
      </c>
      <c r="D29" s="1128"/>
      <c r="E29" s="1119"/>
      <c r="F29" s="1119"/>
      <c r="G29" s="1119"/>
    </row>
    <row r="30" spans="1:8">
      <c r="A30" s="1161"/>
      <c r="B30" s="1159" t="s">
        <v>851</v>
      </c>
      <c r="C30" s="1150" t="s">
        <v>534</v>
      </c>
      <c r="D30" s="1128"/>
      <c r="E30" s="1119">
        <v>800</v>
      </c>
      <c r="F30" s="1770">
        <v>0</v>
      </c>
      <c r="G30" s="1119">
        <f>E30</f>
        <v>800</v>
      </c>
      <c r="H30" s="1107" t="s">
        <v>2091</v>
      </c>
    </row>
    <row r="31" spans="1:8" ht="25.5">
      <c r="B31" s="1159" t="s">
        <v>1347</v>
      </c>
      <c r="C31" s="1150" t="s">
        <v>1348</v>
      </c>
      <c r="D31" s="1128"/>
      <c r="E31" s="78">
        <f>588+432</f>
        <v>1020</v>
      </c>
      <c r="F31" s="1770">
        <v>0</v>
      </c>
      <c r="G31" s="78">
        <f>F31+E31</f>
        <v>1020</v>
      </c>
      <c r="H31" s="1107" t="s">
        <v>1509</v>
      </c>
    </row>
    <row r="32" spans="1:8" ht="25.5">
      <c r="A32" s="2157"/>
      <c r="B32" s="2158" t="s">
        <v>1354</v>
      </c>
      <c r="C32" s="2159" t="s">
        <v>579</v>
      </c>
      <c r="D32" s="240"/>
      <c r="E32" s="34">
        <v>1</v>
      </c>
      <c r="F32" s="1841">
        <v>0</v>
      </c>
      <c r="G32" s="34">
        <f>E32</f>
        <v>1</v>
      </c>
      <c r="H32" s="1107" t="s">
        <v>1509</v>
      </c>
    </row>
    <row r="33" spans="1:8" ht="25.5">
      <c r="A33" s="1989" t="s">
        <v>517</v>
      </c>
      <c r="B33" s="2160">
        <v>44</v>
      </c>
      <c r="C33" s="2161" t="s">
        <v>1346</v>
      </c>
      <c r="D33" s="2162"/>
      <c r="E33" s="1146">
        <f>SUM(E30:E32)</f>
        <v>1821</v>
      </c>
      <c r="F33" s="1718">
        <f>SUM(F30:F32)</f>
        <v>0</v>
      </c>
      <c r="G33" s="1146">
        <f>SUM(G30:G32)</f>
        <v>1821</v>
      </c>
    </row>
    <row r="34" spans="1:8" ht="13.35" customHeight="1">
      <c r="A34" s="1161" t="s">
        <v>517</v>
      </c>
      <c r="B34" s="1164">
        <v>3.0000000000000001E-3</v>
      </c>
      <c r="C34" s="1155" t="s">
        <v>1689</v>
      </c>
      <c r="D34" s="1118"/>
      <c r="E34" s="1146">
        <f>E33</f>
        <v>1821</v>
      </c>
      <c r="F34" s="1718">
        <v>0</v>
      </c>
      <c r="G34" s="1146">
        <f>G33</f>
        <v>1821</v>
      </c>
    </row>
    <row r="35" spans="1:8" ht="13.35" customHeight="1">
      <c r="A35" s="1147" t="s">
        <v>517</v>
      </c>
      <c r="B35" s="1165">
        <v>2070</v>
      </c>
      <c r="C35" s="1166" t="s">
        <v>130</v>
      </c>
      <c r="D35" s="1128"/>
      <c r="E35" s="1128">
        <f>E34</f>
        <v>1821</v>
      </c>
      <c r="F35" s="1840">
        <f>F34</f>
        <v>0</v>
      </c>
      <c r="G35" s="1128">
        <f>G34</f>
        <v>1821</v>
      </c>
    </row>
    <row r="36" spans="1:8" ht="13.35" customHeight="1">
      <c r="A36" s="1167" t="s">
        <v>517</v>
      </c>
      <c r="B36" s="1168"/>
      <c r="C36" s="1169" t="s">
        <v>522</v>
      </c>
      <c r="D36" s="1162"/>
      <c r="E36" s="1162">
        <f>E35+E25</f>
        <v>1821</v>
      </c>
      <c r="F36" s="1162">
        <f>F35+F25</f>
        <v>740</v>
      </c>
      <c r="G36" s="1162">
        <f>G35+G25</f>
        <v>2561</v>
      </c>
    </row>
    <row r="37" spans="1:8">
      <c r="A37" s="1107"/>
      <c r="B37" s="1107"/>
      <c r="D37" s="1170"/>
      <c r="E37" s="1170"/>
      <c r="F37" s="1170"/>
      <c r="G37" s="1170"/>
    </row>
    <row r="38" spans="1:8">
      <c r="A38" s="1171"/>
      <c r="B38" s="1157"/>
      <c r="C38" s="1172" t="s">
        <v>1392</v>
      </c>
      <c r="D38" s="1128"/>
      <c r="E38" s="1128"/>
      <c r="F38" s="1128"/>
      <c r="G38" s="1128"/>
    </row>
    <row r="39" spans="1:8" ht="25.5">
      <c r="A39" s="1173" t="s">
        <v>523</v>
      </c>
      <c r="B39" s="1157">
        <v>6202</v>
      </c>
      <c r="C39" s="1172" t="s">
        <v>1349</v>
      </c>
      <c r="D39" s="1128"/>
      <c r="E39" s="1128"/>
      <c r="F39" s="1128"/>
      <c r="G39" s="1128"/>
    </row>
    <row r="40" spans="1:8">
      <c r="A40" s="1173"/>
      <c r="B40" s="1174">
        <v>1</v>
      </c>
      <c r="C40" s="1175" t="s">
        <v>1748</v>
      </c>
      <c r="D40" s="1128"/>
      <c r="E40" s="1128"/>
      <c r="F40" s="1128"/>
      <c r="G40" s="1128"/>
    </row>
    <row r="41" spans="1:8">
      <c r="A41" s="1173"/>
      <c r="B41" s="1176">
        <v>1.2030000000000001</v>
      </c>
      <c r="C41" s="1172" t="s">
        <v>1651</v>
      </c>
      <c r="D41" s="1128"/>
      <c r="E41" s="1128"/>
      <c r="F41" s="1128"/>
      <c r="G41" s="1128"/>
    </row>
    <row r="42" spans="1:8">
      <c r="A42" s="1173"/>
      <c r="B42" s="1159">
        <v>60</v>
      </c>
      <c r="C42" s="1175" t="s">
        <v>1350</v>
      </c>
      <c r="D42" s="1128"/>
      <c r="E42" s="1128"/>
      <c r="F42" s="1128"/>
      <c r="G42" s="1128"/>
    </row>
    <row r="43" spans="1:8">
      <c r="A43" s="1159"/>
      <c r="B43" s="1159" t="s">
        <v>1351</v>
      </c>
      <c r="C43" s="1175" t="s">
        <v>272</v>
      </c>
      <c r="D43" s="299"/>
      <c r="E43" s="299">
        <v>20000</v>
      </c>
      <c r="F43" s="1840">
        <v>0</v>
      </c>
      <c r="G43" s="78">
        <f>F43+E43</f>
        <v>20000</v>
      </c>
      <c r="H43" s="1107" t="s">
        <v>1501</v>
      </c>
    </row>
    <row r="44" spans="1:8">
      <c r="A44" s="1173" t="s">
        <v>517</v>
      </c>
      <c r="B44" s="1176">
        <v>1.2030000000000001</v>
      </c>
      <c r="C44" s="1172" t="s">
        <v>1651</v>
      </c>
      <c r="D44" s="299"/>
      <c r="E44" s="260">
        <f t="shared" ref="E44:G45" si="1">E43</f>
        <v>20000</v>
      </c>
      <c r="F44" s="1787">
        <f t="shared" si="1"/>
        <v>0</v>
      </c>
      <c r="G44" s="260">
        <f t="shared" si="1"/>
        <v>20000</v>
      </c>
    </row>
    <row r="45" spans="1:8">
      <c r="A45" s="1173" t="s">
        <v>517</v>
      </c>
      <c r="B45" s="1174">
        <v>1</v>
      </c>
      <c r="C45" s="1175" t="s">
        <v>1748</v>
      </c>
      <c r="D45" s="299"/>
      <c r="E45" s="260">
        <f t="shared" si="1"/>
        <v>20000</v>
      </c>
      <c r="F45" s="1787">
        <f t="shared" si="1"/>
        <v>0</v>
      </c>
      <c r="G45" s="260">
        <f t="shared" si="1"/>
        <v>20000</v>
      </c>
    </row>
    <row r="46" spans="1:8" ht="25.5">
      <c r="A46" s="1173" t="s">
        <v>517</v>
      </c>
      <c r="B46" s="1157">
        <v>6202</v>
      </c>
      <c r="C46" s="1172" t="s">
        <v>1349</v>
      </c>
      <c r="D46" s="239"/>
      <c r="E46" s="260">
        <f>E43</f>
        <v>20000</v>
      </c>
      <c r="F46" s="1787">
        <f>F43</f>
        <v>0</v>
      </c>
      <c r="G46" s="260">
        <f>G43</f>
        <v>20000</v>
      </c>
    </row>
    <row r="47" spans="1:8">
      <c r="A47" s="1167" t="s">
        <v>517</v>
      </c>
      <c r="B47" s="1168"/>
      <c r="C47" s="1169" t="s">
        <v>1392</v>
      </c>
      <c r="D47" s="260"/>
      <c r="E47" s="260">
        <f>E46</f>
        <v>20000</v>
      </c>
      <c r="F47" s="1787">
        <f>F46</f>
        <v>0</v>
      </c>
      <c r="G47" s="260">
        <f>G46</f>
        <v>20000</v>
      </c>
    </row>
    <row r="48" spans="1:8">
      <c r="A48" s="1167" t="s">
        <v>517</v>
      </c>
      <c r="B48" s="1168"/>
      <c r="C48" s="1169" t="s">
        <v>518</v>
      </c>
      <c r="D48" s="1162"/>
      <c r="E48" s="1162">
        <f>E47+E36</f>
        <v>21821</v>
      </c>
      <c r="F48" s="1162">
        <f>F47+F36</f>
        <v>740</v>
      </c>
      <c r="G48" s="1162">
        <f>G47+G36</f>
        <v>22561</v>
      </c>
    </row>
    <row r="49" spans="2:7">
      <c r="B49" s="2491" t="s">
        <v>1925</v>
      </c>
      <c r="C49" s="2491"/>
    </row>
    <row r="50" spans="2:7">
      <c r="B50" s="1962" t="s">
        <v>1110</v>
      </c>
      <c r="C50" s="1800"/>
    </row>
    <row r="51" spans="2:7">
      <c r="B51" s="1962"/>
      <c r="C51" s="1800"/>
    </row>
    <row r="52" spans="2:7" ht="45.75" customHeight="1">
      <c r="B52" s="2493" t="s">
        <v>1493</v>
      </c>
      <c r="C52" s="2493"/>
      <c r="D52" s="2493"/>
      <c r="E52" s="2493"/>
      <c r="F52" s="2493"/>
      <c r="G52" s="2493"/>
    </row>
    <row r="53" spans="2:7">
      <c r="B53" s="2490"/>
      <c r="C53" s="2469"/>
      <c r="D53" s="2469"/>
      <c r="E53" s="2469"/>
      <c r="F53" s="2469"/>
      <c r="G53" s="2469"/>
    </row>
    <row r="54" spans="2:7" ht="13.5" thickBot="1"/>
    <row r="55" spans="2:7" ht="13.5" thickTop="1">
      <c r="B55" s="1826"/>
      <c r="C55" s="1825"/>
      <c r="D55" s="1827"/>
      <c r="E55" s="1825"/>
      <c r="F55" s="1827"/>
      <c r="G55" s="1828"/>
    </row>
    <row r="57" spans="2:7">
      <c r="B57" s="1099"/>
      <c r="C57" s="1099"/>
      <c r="D57" s="1099"/>
      <c r="E57" s="1099"/>
      <c r="F57" s="1099"/>
      <c r="G57" s="1099"/>
    </row>
  </sheetData>
  <customSheetViews>
    <customSheetView guid="{44B5F5DE-C96C-4269-969A-574D4EEEEEF5}" showPageBreaks="1" view="pageBreakPreview" showRuler="0">
      <selection activeCell="C21" sqref="C21"/>
      <pageMargins left="0.74803149606299202" right="0.39370078740157499" top="0.74803149606299202" bottom="0.90551181102362199" header="0.511811023622047" footer="0.59055118110236204"/>
      <printOptions horizontalCentered="1"/>
      <pageSetup paperSize="9" firstPageNumber="4" orientation="landscape" blackAndWhite="1" useFirstPageNumber="1" r:id="rId1"/>
      <headerFooter alignWithMargins="0">
        <oddHeader xml:space="preserve">&amp;C   </oddHeader>
        <oddFooter>&amp;C&amp;"Times New Roman,Bold"   Vol-III     -    &amp;P</oddFooter>
      </headerFooter>
    </customSheetView>
    <customSheetView guid="{F13B090A-ECDA-4418-9F13-644A873400E7}" showPageBreaks="1" view="pageBreakPreview" showRuler="0" topLeftCell="A13">
      <selection activeCell="H31" sqref="H31"/>
      <pageMargins left="0.74803149606299202" right="0.39370078740157499" top="0.74803149606299202" bottom="0.90551181102362199" header="0.511811023622047" footer="0.59055118110236204"/>
      <printOptions horizontalCentered="1"/>
      <pageSetup paperSize="9" firstPageNumber="4" orientation="landscape" blackAndWhite="1" useFirstPageNumber="1" r:id="rId2"/>
      <headerFooter alignWithMargins="0">
        <oddHeader xml:space="preserve">&amp;C   </oddHeader>
        <oddFooter>&amp;C&amp;"Times New Roman,Bold"   Vol-III     -    &amp;P</oddFooter>
      </headerFooter>
    </customSheetView>
    <customSheetView guid="{63DB0950-E90F-4380-862C-985B5EB19119}" showPageBreaks="1" view="pageBreakPreview" showRuler="0">
      <selection activeCell="C21" sqref="C21"/>
      <pageMargins left="0.74803149606299202" right="0.39370078740157499" top="0.74803149606299202" bottom="0.90551181102362199" header="0.511811023622047" footer="0.59055118110236204"/>
      <printOptions horizontalCentered="1"/>
      <pageSetup paperSize="9" firstPageNumber="4" orientation="landscape" blackAndWhite="1" useFirstPageNumber="1" r:id="rId3"/>
      <headerFooter alignWithMargins="0">
        <oddHeader xml:space="preserve">&amp;C   </oddHeader>
        <oddFooter>&amp;C&amp;"Times New Roman,Bold"   Vol-III     -    &amp;P</oddFooter>
      </headerFooter>
    </customSheetView>
    <customSheetView guid="{7CE36697-C418-4ED3-BCF0-EA686CB40E87}" scale="115" showPageBreaks="1" printArea="1" view="pageBreakPreview" showRuler="0" topLeftCell="A40">
      <selection activeCell="A40" sqref="A1:H65536"/>
      <pageMargins left="0.74803149606299202" right="0.74803149606299202" top="0.74803149606299202" bottom="4.13" header="0.35" footer="3"/>
      <printOptions horizontalCentered="1"/>
      <pageSetup paperSize="9" firstPageNumber="91" orientation="portrait" blackAndWhite="1" useFirstPageNumber="1" r:id="rId4"/>
      <headerFooter alignWithMargins="0">
        <oddHeader xml:space="preserve">&amp;C   </oddHeader>
        <oddFooter>&amp;C&amp;"Times New Roman,Bold"&amp;P</oddFooter>
      </headerFooter>
    </customSheetView>
  </customSheetViews>
  <mergeCells count="10">
    <mergeCell ref="A1:G1"/>
    <mergeCell ref="A5:G5"/>
    <mergeCell ref="B6:G6"/>
    <mergeCell ref="B14:G14"/>
    <mergeCell ref="B53:G53"/>
    <mergeCell ref="B49:C49"/>
    <mergeCell ref="B15:D15"/>
    <mergeCell ref="A2:G2"/>
    <mergeCell ref="A3:G3"/>
    <mergeCell ref="B52:G52"/>
  </mergeCells>
  <phoneticPr fontId="25" type="noConversion"/>
  <printOptions horizontalCentered="1"/>
  <pageMargins left="0.74803149606299202" right="0.74803149606299202" top="0.74803149606299202" bottom="4.13" header="0.35" footer="3"/>
  <pageSetup paperSize="9" firstPageNumber="91" orientation="portrait" blackAndWhite="1" useFirstPageNumber="1" r:id="rId5"/>
  <headerFooter alignWithMargins="0">
    <oddHeader xml:space="preserve">&amp;C   </oddHeader>
    <oddFooter>&amp;C&amp;"Times New Roman,Bold"&amp;P</oddFooter>
  </headerFooter>
</worksheet>
</file>

<file path=xl/worksheets/sheet33.xml><?xml version="1.0" encoding="utf-8"?>
<worksheet xmlns="http://schemas.openxmlformats.org/spreadsheetml/2006/main" xmlns:r="http://schemas.openxmlformats.org/officeDocument/2006/relationships">
  <sheetPr syncVertical="1" syncRef="A40" transitionEvaluation="1" transitionEntry="1" codeName="Sheet28"/>
  <dimension ref="A1:H75"/>
  <sheetViews>
    <sheetView view="pageBreakPreview" topLeftCell="A40" zoomScaleNormal="145" zoomScaleSheetLayoutView="100" workbookViewId="0">
      <selection activeCell="A53" sqref="A53:J60"/>
    </sheetView>
  </sheetViews>
  <sheetFormatPr defaultColWidth="11" defaultRowHeight="12.75"/>
  <cols>
    <col min="1" max="1" width="6.42578125" style="1184" customWidth="1"/>
    <col min="2" max="2" width="8.140625" style="1185" customWidth="1"/>
    <col min="3" max="3" width="34.5703125" style="1178" customWidth="1"/>
    <col min="4" max="4" width="6.85546875" style="1212" customWidth="1"/>
    <col min="5" max="5" width="8.140625" style="1212" customWidth="1"/>
    <col min="6" max="6" width="10.42578125" style="1178" customWidth="1"/>
    <col min="7" max="7" width="8.5703125" style="1178" customWidth="1"/>
    <col min="8" max="8" width="2.85546875" style="1177" customWidth="1"/>
    <col min="9" max="16384" width="11" style="1178"/>
  </cols>
  <sheetData>
    <row r="1" spans="1:8" ht="14.1" customHeight="1">
      <c r="A1" s="2495" t="s">
        <v>1352</v>
      </c>
      <c r="B1" s="2495"/>
      <c r="C1" s="2495"/>
      <c r="D1" s="2495"/>
      <c r="E1" s="2495"/>
      <c r="F1" s="2495"/>
      <c r="G1" s="2495"/>
    </row>
    <row r="2" spans="1:8" ht="14.1" customHeight="1">
      <c r="A2" s="2495" t="s">
        <v>1088</v>
      </c>
      <c r="B2" s="2495"/>
      <c r="C2" s="2495"/>
      <c r="D2" s="2495"/>
      <c r="E2" s="2495"/>
      <c r="F2" s="2495"/>
      <c r="G2" s="2495"/>
    </row>
    <row r="3" spans="1:8" ht="14.1" customHeight="1">
      <c r="A3" s="1179"/>
      <c r="B3" s="1180"/>
      <c r="C3" s="1181"/>
      <c r="D3" s="1182"/>
      <c r="E3" s="1182"/>
      <c r="F3" s="758"/>
      <c r="G3" s="758"/>
    </row>
    <row r="4" spans="1:8" ht="14.1" customHeight="1">
      <c r="A4" s="2448" t="s">
        <v>1670</v>
      </c>
      <c r="B4" s="2448"/>
      <c r="C4" s="2448"/>
      <c r="D4" s="2448"/>
      <c r="E4" s="2448"/>
      <c r="F4" s="2448"/>
      <c r="G4" s="2448"/>
    </row>
    <row r="5" spans="1:8" ht="14.1" customHeight="1">
      <c r="A5" s="590"/>
      <c r="B5" s="2449"/>
      <c r="C5" s="2449"/>
      <c r="D5" s="2449"/>
      <c r="E5" s="2449"/>
      <c r="F5" s="2449"/>
      <c r="G5" s="2449"/>
    </row>
    <row r="6" spans="1:8" ht="14.1" customHeight="1">
      <c r="A6" s="590"/>
      <c r="B6" s="589"/>
      <c r="C6" s="589"/>
      <c r="D6" s="591"/>
      <c r="E6" s="592" t="s">
        <v>1217</v>
      </c>
      <c r="F6" s="592" t="s">
        <v>1218</v>
      </c>
      <c r="G6" s="592" t="s">
        <v>1043</v>
      </c>
    </row>
    <row r="7" spans="1:8" ht="14.1" customHeight="1">
      <c r="A7" s="590"/>
      <c r="B7" s="593" t="s">
        <v>1219</v>
      </c>
      <c r="C7" s="589" t="s">
        <v>1220</v>
      </c>
      <c r="D7" s="594" t="s">
        <v>518</v>
      </c>
      <c r="E7" s="595">
        <v>684604</v>
      </c>
      <c r="F7" s="595">
        <v>190000</v>
      </c>
      <c r="G7" s="595">
        <f>SUM(E7:F7)</f>
        <v>874604</v>
      </c>
    </row>
    <row r="8" spans="1:8" ht="14.1" customHeight="1">
      <c r="A8" s="590"/>
      <c r="B8" s="593" t="s">
        <v>1221</v>
      </c>
      <c r="C8" s="596" t="s">
        <v>1222</v>
      </c>
      <c r="D8" s="597"/>
      <c r="E8" s="598"/>
      <c r="F8" s="598"/>
      <c r="G8" s="598"/>
    </row>
    <row r="9" spans="1:8" ht="26.1" customHeight="1">
      <c r="A9" s="590"/>
      <c r="B9" s="593"/>
      <c r="C9" s="596" t="s">
        <v>985</v>
      </c>
      <c r="D9" s="597" t="s">
        <v>518</v>
      </c>
      <c r="E9" s="598">
        <f>G48</f>
        <v>10501</v>
      </c>
      <c r="F9" s="1711">
        <v>0</v>
      </c>
      <c r="G9" s="598">
        <f>SUM(E9:F9)</f>
        <v>10501</v>
      </c>
    </row>
    <row r="10" spans="1:8" ht="14.1" customHeight="1">
      <c r="A10" s="590"/>
      <c r="B10" s="600" t="s">
        <v>517</v>
      </c>
      <c r="C10" s="589" t="s">
        <v>619</v>
      </c>
      <c r="D10" s="601" t="s">
        <v>518</v>
      </c>
      <c r="E10" s="602">
        <f>SUM(E7:E9)</f>
        <v>695105</v>
      </c>
      <c r="F10" s="602">
        <f>SUM(F7:F9)</f>
        <v>190000</v>
      </c>
      <c r="G10" s="602">
        <f>SUM(E10:F10)</f>
        <v>885105</v>
      </c>
    </row>
    <row r="11" spans="1:8" ht="14.1" customHeight="1">
      <c r="A11" s="590"/>
      <c r="B11" s="593"/>
      <c r="C11" s="589"/>
      <c r="D11" s="603"/>
      <c r="E11" s="603"/>
      <c r="F11" s="594"/>
      <c r="G11" s="603"/>
    </row>
    <row r="12" spans="1:8" ht="14.1" customHeight="1">
      <c r="A12" s="590"/>
      <c r="B12" s="593" t="s">
        <v>620</v>
      </c>
      <c r="C12" s="589" t="s">
        <v>621</v>
      </c>
      <c r="D12" s="589"/>
      <c r="E12" s="589"/>
      <c r="F12" s="604"/>
      <c r="G12" s="589"/>
    </row>
    <row r="13" spans="1:8" ht="14.1" customHeight="1" thickBot="1">
      <c r="A13" s="605"/>
      <c r="B13" s="2445" t="s">
        <v>622</v>
      </c>
      <c r="C13" s="2445"/>
      <c r="D13" s="2445"/>
      <c r="E13" s="2445"/>
      <c r="F13" s="2445"/>
      <c r="G13" s="2445"/>
    </row>
    <row r="14" spans="1:8" s="1100" customFormat="1" ht="14.1" customHeight="1" thickTop="1" thickBot="1">
      <c r="A14" s="605"/>
      <c r="B14" s="2446" t="s">
        <v>623</v>
      </c>
      <c r="C14" s="2446"/>
      <c r="D14" s="2446"/>
      <c r="E14" s="606" t="s">
        <v>519</v>
      </c>
      <c r="F14" s="606" t="s">
        <v>624</v>
      </c>
      <c r="G14" s="608" t="s">
        <v>1043</v>
      </c>
      <c r="H14" s="1183"/>
    </row>
    <row r="15" spans="1:8" ht="13.7" customHeight="1" thickTop="1">
      <c r="C15" s="1186" t="s">
        <v>522</v>
      </c>
      <c r="D15" s="1187"/>
      <c r="E15" s="1187"/>
      <c r="F15" s="1187"/>
      <c r="G15" s="1188"/>
    </row>
    <row r="16" spans="1:8" ht="12.95" customHeight="1">
      <c r="A16" s="1184" t="s">
        <v>523</v>
      </c>
      <c r="B16" s="1189">
        <v>3451</v>
      </c>
      <c r="C16" s="1186" t="s">
        <v>56</v>
      </c>
      <c r="D16" s="1195"/>
      <c r="E16" s="1195"/>
      <c r="F16" s="1195"/>
      <c r="G16" s="1195"/>
    </row>
    <row r="17" spans="1:8" ht="12.95" customHeight="1">
      <c r="B17" s="1191">
        <v>0.09</v>
      </c>
      <c r="C17" s="1186" t="s">
        <v>1926</v>
      </c>
      <c r="D17" s="1195"/>
      <c r="E17" s="1195"/>
      <c r="F17" s="1195"/>
      <c r="G17" s="1195"/>
    </row>
    <row r="18" spans="1:8" ht="12.95" customHeight="1">
      <c r="A18" s="1179"/>
      <c r="B18" s="1180">
        <v>30</v>
      </c>
      <c r="C18" s="1196" t="s">
        <v>1090</v>
      </c>
      <c r="D18" s="1197"/>
      <c r="E18" s="1197"/>
      <c r="F18" s="1197"/>
      <c r="G18" s="1197"/>
    </row>
    <row r="19" spans="1:8">
      <c r="B19" s="1198" t="s">
        <v>1452</v>
      </c>
      <c r="C19" s="1190" t="s">
        <v>1181</v>
      </c>
      <c r="D19" s="79"/>
      <c r="E19" s="78">
        <v>1</v>
      </c>
      <c r="F19" s="1721">
        <v>0</v>
      </c>
      <c r="G19" s="78">
        <f>E19</f>
        <v>1</v>
      </c>
      <c r="H19" s="1177" t="s">
        <v>1303</v>
      </c>
    </row>
    <row r="20" spans="1:8" ht="12.95" customHeight="1">
      <c r="A20" s="1184" t="s">
        <v>517</v>
      </c>
      <c r="B20" s="1185">
        <v>30</v>
      </c>
      <c r="C20" s="1190" t="s">
        <v>1090</v>
      </c>
      <c r="D20" s="1199"/>
      <c r="E20" s="1199">
        <f t="shared" ref="E20:G22" si="0">E19</f>
        <v>1</v>
      </c>
      <c r="F20" s="1718">
        <f t="shared" si="0"/>
        <v>0</v>
      </c>
      <c r="G20" s="1199">
        <f t="shared" si="0"/>
        <v>1</v>
      </c>
    </row>
    <row r="21" spans="1:8" ht="12.95" customHeight="1">
      <c r="A21" s="1179" t="s">
        <v>517</v>
      </c>
      <c r="B21" s="1191">
        <v>0.09</v>
      </c>
      <c r="C21" s="1194" t="s">
        <v>1926</v>
      </c>
      <c r="D21" s="1199"/>
      <c r="E21" s="1199">
        <f t="shared" si="0"/>
        <v>1</v>
      </c>
      <c r="F21" s="1718">
        <f t="shared" si="0"/>
        <v>0</v>
      </c>
      <c r="G21" s="1199">
        <f t="shared" si="0"/>
        <v>1</v>
      </c>
    </row>
    <row r="22" spans="1:8" ht="12.95" customHeight="1">
      <c r="A22" s="1179" t="s">
        <v>517</v>
      </c>
      <c r="B22" s="1193">
        <v>3451</v>
      </c>
      <c r="C22" s="1194" t="s">
        <v>56</v>
      </c>
      <c r="D22" s="1200"/>
      <c r="E22" s="1200">
        <f t="shared" si="0"/>
        <v>1</v>
      </c>
      <c r="F22" s="1718">
        <f t="shared" si="0"/>
        <v>0</v>
      </c>
      <c r="G22" s="1200">
        <f t="shared" si="0"/>
        <v>1</v>
      </c>
    </row>
    <row r="23" spans="1:8">
      <c r="A23" s="1179"/>
      <c r="B23" s="1193"/>
      <c r="C23" s="1196"/>
      <c r="D23" s="1201"/>
      <c r="E23" s="1201"/>
      <c r="F23" s="1805"/>
      <c r="G23" s="1201"/>
    </row>
    <row r="24" spans="1:8" ht="13.35" customHeight="1">
      <c r="A24" s="1184" t="s">
        <v>523</v>
      </c>
      <c r="B24" s="1189">
        <v>3454</v>
      </c>
      <c r="C24" s="1186" t="s">
        <v>88</v>
      </c>
      <c r="D24" s="1202"/>
      <c r="E24" s="1202"/>
      <c r="F24" s="1807"/>
      <c r="G24" s="1202"/>
    </row>
    <row r="25" spans="1:8" ht="13.35" customHeight="1">
      <c r="A25" s="1179"/>
      <c r="B25" s="1203">
        <v>2</v>
      </c>
      <c r="C25" s="1196" t="s">
        <v>89</v>
      </c>
      <c r="D25" s="1204"/>
      <c r="E25" s="1204"/>
      <c r="F25" s="1808"/>
      <c r="G25" s="1204"/>
    </row>
    <row r="26" spans="1:8" ht="25.5">
      <c r="A26" s="1179"/>
      <c r="B26" s="1206">
        <v>2.2010000000000001</v>
      </c>
      <c r="C26" s="1194" t="s">
        <v>1997</v>
      </c>
      <c r="D26" s="1202"/>
      <c r="E26" s="1202"/>
      <c r="F26" s="1807"/>
      <c r="G26" s="1202"/>
    </row>
    <row r="27" spans="1:8" ht="13.35" customHeight="1">
      <c r="B27" s="1192" t="s">
        <v>1262</v>
      </c>
      <c r="C27" s="1196" t="s">
        <v>528</v>
      </c>
      <c r="D27" s="1207"/>
      <c r="E27" s="78">
        <v>4100</v>
      </c>
      <c r="F27" s="1721">
        <v>0</v>
      </c>
      <c r="G27" s="78">
        <f>F27+E27</f>
        <v>4100</v>
      </c>
    </row>
    <row r="28" spans="1:8" ht="13.35" customHeight="1">
      <c r="B28" s="1208" t="s">
        <v>1263</v>
      </c>
      <c r="C28" s="1190" t="s">
        <v>530</v>
      </c>
      <c r="D28" s="1207"/>
      <c r="E28" s="78">
        <v>500</v>
      </c>
      <c r="F28" s="1721">
        <v>0</v>
      </c>
      <c r="G28" s="78">
        <f>F28+E28</f>
        <v>500</v>
      </c>
    </row>
    <row r="29" spans="1:8" ht="13.35" customHeight="1">
      <c r="A29" s="1179"/>
      <c r="B29" s="1192" t="s">
        <v>1264</v>
      </c>
      <c r="C29" s="1196" t="s">
        <v>532</v>
      </c>
      <c r="D29" s="1205"/>
      <c r="E29" s="34">
        <v>800</v>
      </c>
      <c r="F29" s="1719">
        <v>0</v>
      </c>
      <c r="G29" s="34">
        <f>F29+E29</f>
        <v>800</v>
      </c>
    </row>
    <row r="30" spans="1:8" ht="25.5">
      <c r="A30" s="1179" t="s">
        <v>517</v>
      </c>
      <c r="B30" s="1206">
        <v>2.2010000000000001</v>
      </c>
      <c r="C30" s="1194" t="s">
        <v>1575</v>
      </c>
      <c r="D30" s="32"/>
      <c r="E30" s="32">
        <f>SUM(E27:E29)</f>
        <v>5400</v>
      </c>
      <c r="F30" s="1718">
        <f>SUM(F27:F29)</f>
        <v>0</v>
      </c>
      <c r="G30" s="32">
        <f>SUM(G27:G29)</f>
        <v>5400</v>
      </c>
    </row>
    <row r="31" spans="1:8" ht="12.6" customHeight="1">
      <c r="A31" s="1179"/>
      <c r="B31" s="1180"/>
      <c r="C31" s="1194"/>
      <c r="D31" s="1201"/>
      <c r="E31" s="25"/>
      <c r="F31" s="1805"/>
      <c r="G31" s="25"/>
    </row>
    <row r="32" spans="1:8" ht="13.35" customHeight="1">
      <c r="A32" s="1179"/>
      <c r="B32" s="933">
        <v>2.8</v>
      </c>
      <c r="C32" s="1194" t="s">
        <v>565</v>
      </c>
      <c r="D32" s="1202"/>
      <c r="E32" s="276"/>
      <c r="F32" s="1807"/>
      <c r="G32" s="276"/>
    </row>
    <row r="33" spans="1:8" ht="13.35" customHeight="1">
      <c r="A33" s="1179"/>
      <c r="B33" s="1180">
        <v>61</v>
      </c>
      <c r="C33" s="1196" t="s">
        <v>1998</v>
      </c>
      <c r="D33" s="1202"/>
      <c r="E33" s="276"/>
      <c r="F33" s="1807"/>
      <c r="G33" s="276"/>
    </row>
    <row r="34" spans="1:8" ht="13.35" customHeight="1">
      <c r="A34" s="2163"/>
      <c r="B34" s="2164" t="s">
        <v>1829</v>
      </c>
      <c r="C34" s="2165" t="s">
        <v>528</v>
      </c>
      <c r="D34" s="1205"/>
      <c r="E34" s="34">
        <v>2500</v>
      </c>
      <c r="F34" s="1719">
        <v>0</v>
      </c>
      <c r="G34" s="34">
        <f>F34+E34</f>
        <v>2500</v>
      </c>
    </row>
    <row r="35" spans="1:8" ht="13.35" customHeight="1">
      <c r="A35" s="2166"/>
      <c r="B35" s="2167" t="s">
        <v>1830</v>
      </c>
      <c r="C35" s="2168" t="s">
        <v>530</v>
      </c>
      <c r="D35" s="2169"/>
      <c r="E35" s="48">
        <v>100</v>
      </c>
      <c r="F35" s="1717">
        <v>0</v>
      </c>
      <c r="G35" s="48">
        <f>F35+E35</f>
        <v>100</v>
      </c>
    </row>
    <row r="36" spans="1:8" ht="13.35" customHeight="1">
      <c r="A36" s="1179"/>
      <c r="B36" s="1192" t="s">
        <v>1831</v>
      </c>
      <c r="C36" s="1196" t="s">
        <v>532</v>
      </c>
      <c r="D36" s="1201"/>
      <c r="E36" s="25">
        <v>500</v>
      </c>
      <c r="F36" s="1716">
        <v>0</v>
      </c>
      <c r="G36" s="34">
        <f>F36+E36</f>
        <v>500</v>
      </c>
    </row>
    <row r="37" spans="1:8" ht="13.35" customHeight="1">
      <c r="A37" s="1179" t="s">
        <v>517</v>
      </c>
      <c r="B37" s="1180">
        <v>61</v>
      </c>
      <c r="C37" s="1196" t="s">
        <v>1998</v>
      </c>
      <c r="D37" s="32"/>
      <c r="E37" s="32">
        <f>SUM(E34:E36)</f>
        <v>3100</v>
      </c>
      <c r="F37" s="1718">
        <f>SUM(F34:F36)</f>
        <v>0</v>
      </c>
      <c r="G37" s="32">
        <f>SUM(G34:G36)</f>
        <v>3100</v>
      </c>
    </row>
    <row r="38" spans="1:8" ht="12.95" customHeight="1">
      <c r="A38" s="1179"/>
      <c r="B38" s="1180"/>
      <c r="C38" s="1196"/>
      <c r="D38" s="1201"/>
      <c r="E38" s="25"/>
      <c r="F38" s="1805"/>
      <c r="G38" s="25"/>
    </row>
    <row r="39" spans="1:8" ht="13.35" customHeight="1">
      <c r="A39" s="1179"/>
      <c r="B39" s="1180">
        <v>63</v>
      </c>
      <c r="C39" s="1196" t="s">
        <v>694</v>
      </c>
      <c r="D39" s="1201"/>
      <c r="E39" s="25"/>
      <c r="F39" s="1805"/>
      <c r="G39" s="25"/>
    </row>
    <row r="40" spans="1:8" ht="13.35" customHeight="1">
      <c r="A40" s="1179"/>
      <c r="B40" s="1192" t="s">
        <v>1119</v>
      </c>
      <c r="C40" s="1196" t="s">
        <v>528</v>
      </c>
      <c r="D40" s="1201"/>
      <c r="E40" s="25">
        <v>1400</v>
      </c>
      <c r="F40" s="1721">
        <v>0</v>
      </c>
      <c r="G40" s="78">
        <f>F40+E40</f>
        <v>1400</v>
      </c>
    </row>
    <row r="41" spans="1:8" ht="13.35" customHeight="1">
      <c r="A41" s="1179"/>
      <c r="B41" s="1192" t="s">
        <v>1120</v>
      </c>
      <c r="C41" s="1196" t="s">
        <v>530</v>
      </c>
      <c r="D41" s="78"/>
      <c r="E41" s="78">
        <v>100</v>
      </c>
      <c r="F41" s="1721">
        <v>0</v>
      </c>
      <c r="G41" s="78">
        <f>F41+E41</f>
        <v>100</v>
      </c>
    </row>
    <row r="42" spans="1:8" ht="13.35" customHeight="1">
      <c r="A42" s="1179"/>
      <c r="B42" s="1192" t="s">
        <v>1121</v>
      </c>
      <c r="C42" s="1196" t="s">
        <v>532</v>
      </c>
      <c r="D42" s="78"/>
      <c r="E42" s="78">
        <v>500</v>
      </c>
      <c r="F42" s="1716">
        <v>0</v>
      </c>
      <c r="G42" s="34">
        <f>F42+E42</f>
        <v>500</v>
      </c>
    </row>
    <row r="43" spans="1:8" ht="13.35" customHeight="1">
      <c r="A43" s="1179" t="s">
        <v>517</v>
      </c>
      <c r="B43" s="1180">
        <v>63</v>
      </c>
      <c r="C43" s="1196" t="s">
        <v>694</v>
      </c>
      <c r="D43" s="32"/>
      <c r="E43" s="32">
        <f>SUM(E40:E42)</f>
        <v>2000</v>
      </c>
      <c r="F43" s="1718">
        <f>SUM(F40:F42)</f>
        <v>0</v>
      </c>
      <c r="G43" s="32">
        <f>SUM(G40:G42)</f>
        <v>2000</v>
      </c>
    </row>
    <row r="44" spans="1:8" ht="13.35" customHeight="1">
      <c r="A44" s="1179" t="s">
        <v>517</v>
      </c>
      <c r="B44" s="933">
        <v>2.8</v>
      </c>
      <c r="C44" s="1194" t="s">
        <v>565</v>
      </c>
      <c r="D44" s="34"/>
      <c r="E44" s="34">
        <f>E43+E37</f>
        <v>5100</v>
      </c>
      <c r="F44" s="1719">
        <f>F43+F37</f>
        <v>0</v>
      </c>
      <c r="G44" s="34">
        <f>G43+G37</f>
        <v>5100</v>
      </c>
    </row>
    <row r="45" spans="1:8" ht="13.35" customHeight="1">
      <c r="A45" s="1179" t="s">
        <v>517</v>
      </c>
      <c r="B45" s="1203">
        <v>2</v>
      </c>
      <c r="C45" s="1196" t="s">
        <v>89</v>
      </c>
      <c r="D45" s="1207"/>
      <c r="E45" s="1207">
        <f>E44+E30</f>
        <v>10500</v>
      </c>
      <c r="F45" s="1721">
        <f>F44+F30</f>
        <v>0</v>
      </c>
      <c r="G45" s="1207">
        <f>G44+G30</f>
        <v>10500</v>
      </c>
    </row>
    <row r="46" spans="1:8" ht="13.35" customHeight="1">
      <c r="A46" s="1184" t="s">
        <v>517</v>
      </c>
      <c r="B46" s="1189">
        <v>3454</v>
      </c>
      <c r="C46" s="1186" t="s">
        <v>88</v>
      </c>
      <c r="D46" s="1200"/>
      <c r="E46" s="1200">
        <f t="shared" ref="E46:G48" si="1">E45</f>
        <v>10500</v>
      </c>
      <c r="F46" s="1718">
        <f t="shared" si="1"/>
        <v>0</v>
      </c>
      <c r="G46" s="1200">
        <f t="shared" si="1"/>
        <v>10500</v>
      </c>
      <c r="H46" s="1177" t="s">
        <v>1182</v>
      </c>
    </row>
    <row r="47" spans="1:8" ht="13.35" customHeight="1">
      <c r="A47" s="1209" t="s">
        <v>517</v>
      </c>
      <c r="B47" s="1210"/>
      <c r="C47" s="1211" t="s">
        <v>522</v>
      </c>
      <c r="D47" s="1200"/>
      <c r="E47" s="1200">
        <f>E46+E22</f>
        <v>10501</v>
      </c>
      <c r="F47" s="1718">
        <f>F46+F22</f>
        <v>0</v>
      </c>
      <c r="G47" s="1200">
        <f>G46+G22</f>
        <v>10501</v>
      </c>
    </row>
    <row r="48" spans="1:8">
      <c r="A48" s="1209" t="s">
        <v>517</v>
      </c>
      <c r="B48" s="1210"/>
      <c r="C48" s="1211" t="s">
        <v>518</v>
      </c>
      <c r="D48" s="1200"/>
      <c r="E48" s="1200">
        <f>E47</f>
        <v>10501</v>
      </c>
      <c r="F48" s="1718">
        <f t="shared" si="1"/>
        <v>0</v>
      </c>
      <c r="G48" s="1200">
        <f t="shared" si="1"/>
        <v>10501</v>
      </c>
    </row>
    <row r="49" spans="2:7">
      <c r="B49" s="589" t="s">
        <v>1925</v>
      </c>
      <c r="F49" s="1212"/>
      <c r="G49" s="1212"/>
    </row>
    <row r="50" spans="2:7" ht="45" customHeight="1">
      <c r="B50" s="2494" t="s">
        <v>1183</v>
      </c>
      <c r="C50" s="2474"/>
      <c r="D50" s="2474"/>
      <c r="E50" s="2474"/>
      <c r="F50" s="2474"/>
      <c r="G50" s="2474"/>
    </row>
    <row r="51" spans="2:7">
      <c r="F51" s="1212"/>
      <c r="G51" s="1212"/>
    </row>
    <row r="52" spans="2:7">
      <c r="F52" s="1212"/>
      <c r="G52" s="1212"/>
    </row>
    <row r="53" spans="2:7" ht="13.5" thickBot="1">
      <c r="F53" s="1212"/>
      <c r="G53" s="1212"/>
    </row>
    <row r="54" spans="2:7" ht="13.5" thickTop="1">
      <c r="B54" s="609"/>
      <c r="C54" s="607"/>
      <c r="D54" s="610"/>
      <c r="E54" s="607"/>
      <c r="F54" s="610"/>
      <c r="G54" s="611"/>
    </row>
    <row r="55" spans="2:7">
      <c r="F55" s="1212"/>
      <c r="G55" s="1212"/>
    </row>
    <row r="56" spans="2:7">
      <c r="B56" s="1099"/>
      <c r="C56" s="1099"/>
      <c r="D56" s="1099"/>
      <c r="E56" s="1099"/>
      <c r="F56" s="1099"/>
      <c r="G56" s="1099"/>
    </row>
    <row r="57" spans="2:7">
      <c r="F57" s="1212"/>
      <c r="G57" s="1212"/>
    </row>
    <row r="58" spans="2:7">
      <c r="F58" s="1212"/>
      <c r="G58" s="1212"/>
    </row>
    <row r="59" spans="2:7">
      <c r="F59" s="1212"/>
      <c r="G59" s="1212"/>
    </row>
    <row r="60" spans="2:7">
      <c r="F60" s="1212"/>
      <c r="G60" s="1212"/>
    </row>
    <row r="61" spans="2:7">
      <c r="F61" s="1212"/>
      <c r="G61" s="1212"/>
    </row>
    <row r="62" spans="2:7">
      <c r="F62" s="1212"/>
      <c r="G62" s="1212"/>
    </row>
    <row r="63" spans="2:7">
      <c r="F63" s="1212"/>
      <c r="G63" s="1212"/>
    </row>
    <row r="64" spans="2:7">
      <c r="F64" s="1212"/>
      <c r="G64" s="1212"/>
    </row>
    <row r="65" spans="6:7">
      <c r="F65" s="1212"/>
      <c r="G65" s="1212"/>
    </row>
    <row r="66" spans="6:7">
      <c r="F66" s="1212"/>
      <c r="G66" s="1212"/>
    </row>
    <row r="67" spans="6:7">
      <c r="F67" s="1212"/>
      <c r="G67" s="1212"/>
    </row>
    <row r="68" spans="6:7">
      <c r="F68" s="1212"/>
      <c r="G68" s="1212"/>
    </row>
    <row r="69" spans="6:7">
      <c r="F69" s="1212"/>
      <c r="G69" s="1212"/>
    </row>
    <row r="70" spans="6:7">
      <c r="F70" s="1212"/>
      <c r="G70" s="1212"/>
    </row>
    <row r="71" spans="6:7">
      <c r="F71" s="1212"/>
      <c r="G71" s="1212"/>
    </row>
    <row r="72" spans="6:7">
      <c r="F72" s="1212"/>
      <c r="G72" s="1212"/>
    </row>
    <row r="73" spans="6:7">
      <c r="F73" s="1212"/>
      <c r="G73" s="1212"/>
    </row>
    <row r="74" spans="6:7">
      <c r="F74" s="1212"/>
      <c r="G74" s="1212"/>
    </row>
    <row r="75" spans="6:7">
      <c r="F75" s="1212"/>
      <c r="G75" s="1212"/>
    </row>
  </sheetData>
  <customSheetViews>
    <customSheetView guid="{44B5F5DE-C96C-4269-969A-574D4EEEEEF5}" scale="145" showRuler="0" topLeftCell="A16">
      <selection activeCell="A48" sqref="A48:IV48"/>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1"/>
      <headerFooter alignWithMargins="0">
        <oddHeader xml:space="preserve">&amp;C   </oddHeader>
        <oddFooter>&amp;C&amp;"Times New Roman,Bold"   Vol-III     -    &amp;P</oddFooter>
      </headerFooter>
    </customSheetView>
    <customSheetView guid="{F13B090A-ECDA-4418-9F13-644A873400E7}" showPageBreaks="1" view="pageBreakPreview" showRuler="0" topLeftCell="A97">
      <selection activeCell="B125" sqref="B125:G125"/>
      <rowBreaks count="4" manualBreakCount="4">
        <brk id="29" max="11" man="1"/>
        <brk id="53" max="11" man="1"/>
        <brk id="79" max="11" man="1"/>
        <brk id="112" max="6" man="1"/>
      </rowBreaks>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2"/>
      <headerFooter alignWithMargins="0">
        <oddHeader xml:space="preserve">&amp;C   </oddHeader>
        <oddFooter>&amp;C&amp;"Times New Roman,Bold"   Vol-III     -    &amp;P</oddFooter>
      </headerFooter>
    </customSheetView>
    <customSheetView guid="{63DB0950-E90F-4380-862C-985B5EB19119}" scale="145" showRuler="0" topLeftCell="A16">
      <selection activeCell="A48" sqref="A48:IV48"/>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3"/>
      <headerFooter alignWithMargins="0">
        <oddHeader xml:space="preserve">&amp;C   </oddHeader>
        <oddFooter>&amp;C&amp;"Times New Roman,Bold"   Vol-III     -    &amp;P</oddFooter>
      </headerFooter>
    </customSheetView>
    <customSheetView guid="{7CE36697-C418-4ED3-BCF0-EA686CB40E87}" showPageBreaks="1" printArea="1" view="pageBreakPreview" showRuler="0" topLeftCell="A25">
      <selection activeCell="J38" sqref="J38"/>
      <pageMargins left="0.74803149606299202" right="0.74803149606299202" top="0.74803149606299202" bottom="4.13" header="0.35" footer="3"/>
      <printOptions horizontalCentered="1"/>
      <pageSetup paperSize="9" firstPageNumber="93" orientation="portrait" blackAndWhite="1" useFirstPageNumber="1" r:id="rId4"/>
      <headerFooter alignWithMargins="0">
        <oddHeader xml:space="preserve">&amp;C   </oddHeader>
        <oddFooter>&amp;C&amp;"Times New Roman,Bold"&amp;P</oddFooter>
      </headerFooter>
    </customSheetView>
  </customSheetViews>
  <mergeCells count="7">
    <mergeCell ref="B50:G50"/>
    <mergeCell ref="B14:D14"/>
    <mergeCell ref="A1:G1"/>
    <mergeCell ref="A2:G2"/>
    <mergeCell ref="A4:G4"/>
    <mergeCell ref="B5:G5"/>
    <mergeCell ref="B13:G13"/>
  </mergeCells>
  <phoneticPr fontId="25" type="noConversion"/>
  <printOptions horizontalCentered="1"/>
  <pageMargins left="0.74803149606299202" right="0.74803149606299202" top="0.74803149606299202" bottom="4.13" header="0.35" footer="3"/>
  <pageSetup paperSize="9" firstPageNumber="93" orientation="portrait" blackAndWhite="1" useFirstPageNumber="1" r:id="rId5"/>
  <headerFooter alignWithMargins="0">
    <oddHeader xml:space="preserve">&amp;C   </oddHeader>
    <oddFooter>&amp;C&amp;"Times New Roman,Bold"&amp;P</oddFooter>
  </headerFooter>
</worksheet>
</file>

<file path=xl/worksheets/sheet34.xml><?xml version="1.0" encoding="utf-8"?>
<worksheet xmlns="http://schemas.openxmlformats.org/spreadsheetml/2006/main" xmlns:r="http://schemas.openxmlformats.org/officeDocument/2006/relationships">
  <sheetPr syncVertical="1" syncRef="A61" transitionEvaluation="1" codeName="Sheet29"/>
  <dimension ref="A1:H369"/>
  <sheetViews>
    <sheetView view="pageBreakPreview" topLeftCell="A61" zoomScaleNormal="145" zoomScaleSheetLayoutView="100" workbookViewId="0">
      <selection activeCell="A56" sqref="A56:J64"/>
    </sheetView>
  </sheetViews>
  <sheetFormatPr defaultColWidth="11" defaultRowHeight="12.75"/>
  <cols>
    <col min="1" max="1" width="6.42578125" style="513" customWidth="1"/>
    <col min="2" max="2" width="8.140625" style="513" customWidth="1"/>
    <col min="3" max="3" width="34.5703125" style="188" customWidth="1"/>
    <col min="4" max="4" width="6.85546875" style="201" customWidth="1"/>
    <col min="5" max="5" width="8.140625" style="201" customWidth="1"/>
    <col min="6" max="6" width="10.42578125" style="188" customWidth="1"/>
    <col min="7" max="7" width="8.5703125" style="188" customWidth="1"/>
    <col min="8" max="8" width="2.85546875" style="188" customWidth="1"/>
    <col min="9" max="16384" width="11" style="188"/>
  </cols>
  <sheetData>
    <row r="1" spans="1:7">
      <c r="A1" s="2450" t="s">
        <v>695</v>
      </c>
      <c r="B1" s="2450"/>
      <c r="C1" s="2450"/>
      <c r="D1" s="2450"/>
      <c r="E1" s="2450"/>
      <c r="F1" s="2450"/>
      <c r="G1" s="2450"/>
    </row>
    <row r="2" spans="1:7">
      <c r="A2" s="2450" t="s">
        <v>696</v>
      </c>
      <c r="B2" s="2450"/>
      <c r="C2" s="2450"/>
      <c r="D2" s="2450"/>
      <c r="E2" s="2450"/>
      <c r="F2" s="2450"/>
      <c r="G2" s="2450"/>
    </row>
    <row r="3" spans="1:7">
      <c r="A3" s="186"/>
      <c r="B3" s="186"/>
      <c r="C3" s="186"/>
      <c r="D3" s="187"/>
      <c r="E3" s="187"/>
      <c r="F3" s="186"/>
      <c r="G3" s="186"/>
    </row>
    <row r="4" spans="1:7">
      <c r="A4" s="2427" t="s">
        <v>1669</v>
      </c>
      <c r="B4" s="2427"/>
      <c r="C4" s="2427"/>
      <c r="D4" s="2427"/>
      <c r="E4" s="2427"/>
      <c r="F4" s="2427"/>
      <c r="G4" s="2427"/>
    </row>
    <row r="5" spans="1:7" ht="13.5">
      <c r="A5" s="1401"/>
      <c r="B5" s="2428"/>
      <c r="C5" s="2428"/>
      <c r="D5" s="2428"/>
      <c r="E5" s="2428"/>
      <c r="F5" s="2428"/>
      <c r="G5" s="2428"/>
    </row>
    <row r="6" spans="1:7">
      <c r="A6" s="1401"/>
      <c r="B6" s="927"/>
      <c r="C6" s="927"/>
      <c r="D6" s="1844"/>
      <c r="E6" s="1845" t="s">
        <v>1217</v>
      </c>
      <c r="F6" s="1845" t="s">
        <v>1218</v>
      </c>
      <c r="G6" s="1845" t="s">
        <v>1043</v>
      </c>
    </row>
    <row r="7" spans="1:7">
      <c r="A7" s="1401"/>
      <c r="B7" s="1847" t="s">
        <v>1219</v>
      </c>
      <c r="C7" s="927" t="s">
        <v>1220</v>
      </c>
      <c r="D7" s="1848" t="s">
        <v>518</v>
      </c>
      <c r="E7" s="935">
        <v>2109467</v>
      </c>
      <c r="F7" s="935">
        <v>110000</v>
      </c>
      <c r="G7" s="935">
        <f>SUM(E7:F7)</f>
        <v>2219467</v>
      </c>
    </row>
    <row r="8" spans="1:7">
      <c r="A8" s="1401"/>
      <c r="B8" s="1847" t="s">
        <v>1221</v>
      </c>
      <c r="C8" s="1850" t="s">
        <v>1222</v>
      </c>
      <c r="D8" s="1851"/>
      <c r="E8" s="936"/>
      <c r="F8" s="936"/>
      <c r="G8" s="936"/>
    </row>
    <row r="9" spans="1:7">
      <c r="A9" s="1401"/>
      <c r="B9" s="1847"/>
      <c r="C9" s="1850" t="s">
        <v>985</v>
      </c>
      <c r="D9" s="1851" t="s">
        <v>518</v>
      </c>
      <c r="E9" s="936">
        <f>G34</f>
        <v>3080</v>
      </c>
      <c r="F9" s="1853">
        <f>G44</f>
        <v>20000</v>
      </c>
      <c r="G9" s="936">
        <f>SUM(E9:F9)</f>
        <v>23080</v>
      </c>
    </row>
    <row r="10" spans="1:7">
      <c r="A10" s="1401"/>
      <c r="B10" s="1854" t="s">
        <v>517</v>
      </c>
      <c r="C10" s="927" t="s">
        <v>619</v>
      </c>
      <c r="D10" s="1855" t="s">
        <v>518</v>
      </c>
      <c r="E10" s="1856">
        <f>SUM(E7:E9)</f>
        <v>2112547</v>
      </c>
      <c r="F10" s="1856">
        <f>SUM(F7:F9)</f>
        <v>130000</v>
      </c>
      <c r="G10" s="1856">
        <f>SUM(E10:F10)</f>
        <v>2242547</v>
      </c>
    </row>
    <row r="11" spans="1:7">
      <c r="A11" s="1401"/>
      <c r="B11" s="1847"/>
      <c r="C11" s="927"/>
      <c r="D11" s="934"/>
      <c r="E11" s="934"/>
      <c r="F11" s="1848"/>
      <c r="G11" s="934"/>
    </row>
    <row r="12" spans="1:7">
      <c r="A12" s="1401"/>
      <c r="B12" s="1847" t="s">
        <v>620</v>
      </c>
      <c r="C12" s="927" t="s">
        <v>621</v>
      </c>
      <c r="D12" s="927"/>
      <c r="E12" s="927"/>
      <c r="F12" s="1859"/>
      <c r="G12" s="927"/>
    </row>
    <row r="13" spans="1:7" ht="13.5" thickBot="1">
      <c r="A13" s="1861"/>
      <c r="B13" s="2425" t="s">
        <v>622</v>
      </c>
      <c r="C13" s="2425"/>
      <c r="D13" s="2425"/>
      <c r="E13" s="2425"/>
      <c r="F13" s="2425"/>
      <c r="G13" s="2425"/>
    </row>
    <row r="14" spans="1:7" ht="14.25" thickTop="1" thickBot="1">
      <c r="A14" s="1861"/>
      <c r="B14" s="2433" t="s">
        <v>623</v>
      </c>
      <c r="C14" s="2433"/>
      <c r="D14" s="2433"/>
      <c r="E14" s="1782" t="s">
        <v>519</v>
      </c>
      <c r="F14" s="1782" t="s">
        <v>624</v>
      </c>
      <c r="G14" s="1865" t="s">
        <v>1043</v>
      </c>
    </row>
    <row r="15" spans="1:7" ht="12" customHeight="1" thickTop="1">
      <c r="C15" s="501" t="s">
        <v>522</v>
      </c>
      <c r="F15" s="201"/>
      <c r="G15" s="201"/>
    </row>
    <row r="16" spans="1:7" ht="12" customHeight="1">
      <c r="A16" s="513" t="s">
        <v>523</v>
      </c>
      <c r="B16" s="526">
        <v>2055</v>
      </c>
      <c r="C16" s="526" t="s">
        <v>484</v>
      </c>
      <c r="F16" s="201"/>
      <c r="G16" s="201"/>
    </row>
    <row r="17" spans="1:8" ht="13.35" customHeight="1">
      <c r="A17" s="244"/>
      <c r="B17" s="1213">
        <v>0.10100000000000001</v>
      </c>
      <c r="C17" s="269" t="s">
        <v>700</v>
      </c>
      <c r="D17" s="220"/>
      <c r="E17" s="220"/>
      <c r="F17" s="220"/>
      <c r="G17" s="220"/>
    </row>
    <row r="18" spans="1:8" ht="13.35" customHeight="1">
      <c r="A18" s="244"/>
      <c r="B18" s="244">
        <v>62</v>
      </c>
      <c r="C18" s="248" t="s">
        <v>701</v>
      </c>
      <c r="D18" s="220"/>
      <c r="E18" s="220"/>
      <c r="F18" s="220"/>
      <c r="G18" s="220"/>
    </row>
    <row r="19" spans="1:8" ht="13.35" customHeight="1">
      <c r="A19" s="244"/>
      <c r="B19" s="247" t="s">
        <v>509</v>
      </c>
      <c r="C19" s="1049" t="s">
        <v>536</v>
      </c>
      <c r="D19" s="25"/>
      <c r="E19" s="1770">
        <v>0</v>
      </c>
      <c r="F19" s="78">
        <v>1200</v>
      </c>
      <c r="G19" s="199">
        <f>F19</f>
        <v>1200</v>
      </c>
      <c r="H19" s="188" t="s">
        <v>697</v>
      </c>
    </row>
    <row r="20" spans="1:8" ht="13.35" customHeight="1">
      <c r="A20" s="244" t="s">
        <v>517</v>
      </c>
      <c r="B20" s="244">
        <v>62</v>
      </c>
      <c r="C20" s="248" t="s">
        <v>701</v>
      </c>
      <c r="D20" s="25"/>
      <c r="E20" s="1718">
        <f>SUM(E19:E19)</f>
        <v>0</v>
      </c>
      <c r="F20" s="32">
        <f>SUM(F19:F19)</f>
        <v>1200</v>
      </c>
      <c r="G20" s="229">
        <f>SUM(G19:G19)</f>
        <v>1200</v>
      </c>
    </row>
    <row r="21" spans="1:8">
      <c r="A21" s="244" t="s">
        <v>517</v>
      </c>
      <c r="B21" s="1213">
        <v>0.10100000000000001</v>
      </c>
      <c r="C21" s="269" t="s">
        <v>700</v>
      </c>
      <c r="D21" s="25"/>
      <c r="E21" s="1719">
        <f>E20</f>
        <v>0</v>
      </c>
      <c r="F21" s="34">
        <f>F20</f>
        <v>1200</v>
      </c>
      <c r="G21" s="34">
        <f>G20</f>
        <v>1200</v>
      </c>
    </row>
    <row r="22" spans="1:8">
      <c r="A22" s="244"/>
      <c r="B22" s="1213">
        <v>0.104</v>
      </c>
      <c r="C22" s="269" t="s">
        <v>702</v>
      </c>
      <c r="D22" s="192"/>
      <c r="E22" s="220"/>
      <c r="F22" s="220"/>
      <c r="G22" s="220"/>
    </row>
    <row r="23" spans="1:8">
      <c r="A23" s="244"/>
      <c r="B23" s="244">
        <v>64</v>
      </c>
      <c r="C23" s="248" t="s">
        <v>703</v>
      </c>
      <c r="D23" s="192"/>
      <c r="E23" s="220"/>
      <c r="F23" s="220"/>
      <c r="G23" s="220"/>
    </row>
    <row r="24" spans="1:8">
      <c r="A24" s="244"/>
      <c r="B24" s="247" t="s">
        <v>704</v>
      </c>
      <c r="C24" s="248" t="s">
        <v>536</v>
      </c>
      <c r="D24" s="25"/>
      <c r="E24" s="1721">
        <v>0</v>
      </c>
      <c r="F24" s="78">
        <v>1680</v>
      </c>
      <c r="G24" s="199">
        <f>F24</f>
        <v>1680</v>
      </c>
      <c r="H24" s="188" t="s">
        <v>2091</v>
      </c>
    </row>
    <row r="25" spans="1:8">
      <c r="A25" s="244" t="s">
        <v>517</v>
      </c>
      <c r="B25" s="244">
        <v>64</v>
      </c>
      <c r="C25" s="248" t="s">
        <v>703</v>
      </c>
      <c r="D25" s="25"/>
      <c r="E25" s="1718">
        <f>SUM(E24:E24)</f>
        <v>0</v>
      </c>
      <c r="F25" s="32">
        <f>SUM(F24:F24)</f>
        <v>1680</v>
      </c>
      <c r="G25" s="229">
        <f>SUM(G24:G24)</f>
        <v>1680</v>
      </c>
    </row>
    <row r="26" spans="1:8">
      <c r="A26" s="244" t="s">
        <v>517</v>
      </c>
      <c r="B26" s="1213">
        <v>0.104</v>
      </c>
      <c r="C26" s="269" t="s">
        <v>702</v>
      </c>
      <c r="D26" s="25"/>
      <c r="E26" s="1718">
        <f>E25</f>
        <v>0</v>
      </c>
      <c r="F26" s="229">
        <f>F25</f>
        <v>1680</v>
      </c>
      <c r="G26" s="229">
        <f>G25</f>
        <v>1680</v>
      </c>
    </row>
    <row r="27" spans="1:8">
      <c r="A27" s="244"/>
      <c r="B27" s="526"/>
      <c r="C27" s="269"/>
      <c r="D27" s="212"/>
      <c r="E27" s="212"/>
      <c r="F27" s="212"/>
      <c r="G27" s="212"/>
    </row>
    <row r="28" spans="1:8" ht="13.35" customHeight="1">
      <c r="A28" s="244"/>
      <c r="B28" s="1213">
        <v>0.109</v>
      </c>
      <c r="C28" s="269" t="s">
        <v>705</v>
      </c>
      <c r="D28" s="192"/>
      <c r="E28" s="192"/>
      <c r="F28" s="192"/>
      <c r="G28" s="192"/>
    </row>
    <row r="29" spans="1:8" ht="13.35" customHeight="1">
      <c r="A29" s="244"/>
      <c r="B29" s="1215">
        <v>0.45</v>
      </c>
      <c r="C29" s="248" t="s">
        <v>537</v>
      </c>
      <c r="D29" s="192"/>
      <c r="E29" s="220"/>
      <c r="F29" s="220"/>
      <c r="G29" s="220"/>
    </row>
    <row r="30" spans="1:8" ht="13.35" customHeight="1">
      <c r="A30" s="244"/>
      <c r="B30" s="247" t="s">
        <v>328</v>
      </c>
      <c r="C30" s="248" t="s">
        <v>195</v>
      </c>
      <c r="D30" s="25"/>
      <c r="E30" s="1770">
        <v>0</v>
      </c>
      <c r="F30" s="78">
        <v>200</v>
      </c>
      <c r="G30" s="199">
        <f>F30</f>
        <v>200</v>
      </c>
      <c r="H30" s="188" t="s">
        <v>1574</v>
      </c>
    </row>
    <row r="31" spans="1:8" ht="13.35" customHeight="1">
      <c r="A31" s="244" t="s">
        <v>517</v>
      </c>
      <c r="B31" s="1215">
        <v>0.45</v>
      </c>
      <c r="C31" s="248" t="s">
        <v>537</v>
      </c>
      <c r="D31" s="25"/>
      <c r="E31" s="1718">
        <f>SUM(E30:E30)</f>
        <v>0</v>
      </c>
      <c r="F31" s="32">
        <f>SUM(F30:F30)</f>
        <v>200</v>
      </c>
      <c r="G31" s="229">
        <f>SUM(G30:G30)</f>
        <v>200</v>
      </c>
    </row>
    <row r="32" spans="1:8">
      <c r="A32" s="244" t="s">
        <v>517</v>
      </c>
      <c r="B32" s="1213">
        <v>0.109</v>
      </c>
      <c r="C32" s="269" t="s">
        <v>705</v>
      </c>
      <c r="D32" s="25"/>
      <c r="E32" s="1718">
        <f>E31</f>
        <v>0</v>
      </c>
      <c r="F32" s="32">
        <f>F31</f>
        <v>200</v>
      </c>
      <c r="G32" s="32">
        <f>G31</f>
        <v>200</v>
      </c>
    </row>
    <row r="33" spans="1:8" ht="14.45" customHeight="1">
      <c r="A33" s="244" t="s">
        <v>517</v>
      </c>
      <c r="B33" s="526">
        <v>2055</v>
      </c>
      <c r="C33" s="1216" t="s">
        <v>484</v>
      </c>
      <c r="D33" s="263"/>
      <c r="E33" s="1718">
        <f>E32+E26+E21</f>
        <v>0</v>
      </c>
      <c r="F33" s="229">
        <f>F32+F26+F21</f>
        <v>3080</v>
      </c>
      <c r="G33" s="229">
        <f>G32+G26+G21</f>
        <v>3080</v>
      </c>
    </row>
    <row r="34" spans="1:8">
      <c r="A34" s="285" t="s">
        <v>517</v>
      </c>
      <c r="B34" s="304"/>
      <c r="C34" s="287" t="s">
        <v>522</v>
      </c>
      <c r="D34" s="1221"/>
      <c r="E34" s="1771">
        <f>E33</f>
        <v>0</v>
      </c>
      <c r="F34" s="1221">
        <f>F33</f>
        <v>3080</v>
      </c>
      <c r="G34" s="1221">
        <f>G33</f>
        <v>3080</v>
      </c>
    </row>
    <row r="35" spans="1:8">
      <c r="A35" s="244"/>
      <c r="B35" s="526"/>
      <c r="C35" s="269"/>
      <c r="D35" s="192"/>
      <c r="E35" s="1840"/>
      <c r="F35" s="192"/>
      <c r="G35" s="192"/>
    </row>
    <row r="36" spans="1:8">
      <c r="A36" s="244"/>
      <c r="B36" s="526"/>
      <c r="C36" s="269"/>
      <c r="D36" s="192"/>
      <c r="E36" s="1840"/>
      <c r="F36" s="192"/>
      <c r="G36" s="192"/>
    </row>
    <row r="37" spans="1:8">
      <c r="A37" s="244"/>
      <c r="B37" s="526"/>
      <c r="C37" s="269"/>
      <c r="D37" s="192"/>
      <c r="E37" s="1840"/>
      <c r="F37" s="192"/>
      <c r="G37" s="192"/>
    </row>
    <row r="38" spans="1:8">
      <c r="A38" s="244"/>
      <c r="B38" s="526"/>
      <c r="C38" s="269"/>
      <c r="D38" s="192"/>
      <c r="E38" s="1840"/>
      <c r="F38" s="192"/>
      <c r="G38" s="192"/>
    </row>
    <row r="39" spans="1:8">
      <c r="A39" s="244"/>
      <c r="B39" s="526"/>
      <c r="C39" s="269"/>
      <c r="D39" s="192"/>
      <c r="E39" s="192"/>
      <c r="F39" s="192"/>
      <c r="G39" s="192"/>
    </row>
    <row r="40" spans="1:8">
      <c r="A40" s="244"/>
      <c r="B40" s="526"/>
      <c r="C40" s="269" t="s">
        <v>1392</v>
      </c>
      <c r="D40" s="192"/>
      <c r="E40" s="192"/>
      <c r="F40" s="192"/>
      <c r="G40" s="192"/>
    </row>
    <row r="41" spans="1:8">
      <c r="A41" s="244" t="s">
        <v>523</v>
      </c>
      <c r="B41" s="1217">
        <v>4055</v>
      </c>
      <c r="C41" s="169" t="s">
        <v>2093</v>
      </c>
      <c r="D41" s="294"/>
      <c r="E41" s="294"/>
      <c r="F41" s="294"/>
      <c r="G41" s="294"/>
    </row>
    <row r="42" spans="1:8">
      <c r="A42" s="291"/>
      <c r="B42" s="1220">
        <v>0.21099999999999999</v>
      </c>
      <c r="C42" s="169" t="s">
        <v>2092</v>
      </c>
      <c r="D42" s="294"/>
      <c r="E42" s="294"/>
      <c r="F42" s="294"/>
      <c r="G42" s="294"/>
    </row>
    <row r="43" spans="1:8" s="302" customFormat="1">
      <c r="A43" s="291"/>
      <c r="B43" s="291">
        <v>61</v>
      </c>
      <c r="C43" s="172" t="s">
        <v>706</v>
      </c>
      <c r="D43" s="145"/>
      <c r="E43" s="145"/>
      <c r="F43" s="145"/>
      <c r="G43" s="145"/>
    </row>
    <row r="44" spans="1:8" s="302" customFormat="1" ht="25.5">
      <c r="A44" s="291"/>
      <c r="B44" s="295" t="s">
        <v>2095</v>
      </c>
      <c r="C44" s="172" t="s">
        <v>2096</v>
      </c>
      <c r="D44" s="145"/>
      <c r="E44" s="145">
        <v>20000</v>
      </c>
      <c r="F44" s="1716">
        <v>0</v>
      </c>
      <c r="G44" s="145">
        <f>E44</f>
        <v>20000</v>
      </c>
      <c r="H44" s="302" t="s">
        <v>1501</v>
      </c>
    </row>
    <row r="45" spans="1:8" s="302" customFormat="1">
      <c r="A45" s="291" t="s">
        <v>517</v>
      </c>
      <c r="B45" s="291">
        <v>61</v>
      </c>
      <c r="C45" s="172" t="s">
        <v>706</v>
      </c>
      <c r="D45" s="32"/>
      <c r="E45" s="32">
        <f>SUM(E44:E44)</f>
        <v>20000</v>
      </c>
      <c r="F45" s="1718">
        <f>SUM(F44:F44)</f>
        <v>0</v>
      </c>
      <c r="G45" s="32">
        <f>SUM(G44:G44)</f>
        <v>20000</v>
      </c>
    </row>
    <row r="46" spans="1:8" s="302" customFormat="1">
      <c r="A46" s="291" t="s">
        <v>517</v>
      </c>
      <c r="B46" s="291">
        <v>60</v>
      </c>
      <c r="C46" s="172" t="s">
        <v>1768</v>
      </c>
      <c r="D46" s="34"/>
      <c r="E46" s="34">
        <f t="shared" ref="E46:G49" si="0">E45</f>
        <v>20000</v>
      </c>
      <c r="F46" s="1719">
        <f t="shared" si="0"/>
        <v>0</v>
      </c>
      <c r="G46" s="34">
        <f t="shared" si="0"/>
        <v>20000</v>
      </c>
    </row>
    <row r="47" spans="1:8" s="302" customFormat="1">
      <c r="A47" s="291" t="s">
        <v>517</v>
      </c>
      <c r="B47" s="1220">
        <v>0.21099999999999999</v>
      </c>
      <c r="C47" s="169" t="s">
        <v>2092</v>
      </c>
      <c r="D47" s="78"/>
      <c r="E47" s="78">
        <f t="shared" si="0"/>
        <v>20000</v>
      </c>
      <c r="F47" s="1721">
        <f t="shared" si="0"/>
        <v>0</v>
      </c>
      <c r="G47" s="78">
        <f t="shared" si="0"/>
        <v>20000</v>
      </c>
    </row>
    <row r="48" spans="1:8" s="302" customFormat="1">
      <c r="A48" s="300" t="s">
        <v>517</v>
      </c>
      <c r="B48" s="1223">
        <v>4055</v>
      </c>
      <c r="C48" s="588" t="s">
        <v>2093</v>
      </c>
      <c r="D48" s="32"/>
      <c r="E48" s="32">
        <f t="shared" si="0"/>
        <v>20000</v>
      </c>
      <c r="F48" s="1718">
        <f t="shared" si="0"/>
        <v>0</v>
      </c>
      <c r="G48" s="32">
        <f t="shared" si="0"/>
        <v>20000</v>
      </c>
    </row>
    <row r="49" spans="1:7" s="302" customFormat="1">
      <c r="A49" s="285" t="s">
        <v>517</v>
      </c>
      <c r="B49" s="285"/>
      <c r="C49" s="304" t="s">
        <v>1392</v>
      </c>
      <c r="D49" s="260"/>
      <c r="E49" s="260">
        <f t="shared" si="0"/>
        <v>20000</v>
      </c>
      <c r="F49" s="1771">
        <f t="shared" si="0"/>
        <v>0</v>
      </c>
      <c r="G49" s="260">
        <f t="shared" si="0"/>
        <v>20000</v>
      </c>
    </row>
    <row r="50" spans="1:7" s="302" customFormat="1">
      <c r="A50" s="285" t="s">
        <v>517</v>
      </c>
      <c r="B50" s="304"/>
      <c r="C50" s="304" t="s">
        <v>518</v>
      </c>
      <c r="D50" s="307"/>
      <c r="E50" s="307">
        <f>E49+E34</f>
        <v>20000</v>
      </c>
      <c r="F50" s="307">
        <f>F49+F34</f>
        <v>3080</v>
      </c>
      <c r="G50" s="307">
        <f>G49+G34</f>
        <v>23080</v>
      </c>
    </row>
    <row r="51" spans="1:7">
      <c r="A51" s="2496"/>
      <c r="B51" s="2496"/>
      <c r="C51" s="2496"/>
      <c r="D51" s="2496"/>
      <c r="E51" s="2496"/>
      <c r="F51" s="2496"/>
      <c r="G51" s="2496"/>
    </row>
    <row r="52" spans="1:7" ht="34.5" customHeight="1">
      <c r="A52" s="2468" t="s">
        <v>1453</v>
      </c>
      <c r="B52" s="2468"/>
      <c r="C52" s="2468"/>
      <c r="D52" s="2468"/>
      <c r="E52" s="2468"/>
      <c r="F52" s="2468"/>
      <c r="G52" s="2468"/>
    </row>
    <row r="53" spans="1:7">
      <c r="F53" s="201"/>
      <c r="G53" s="201"/>
    </row>
    <row r="54" spans="1:7">
      <c r="F54" s="201"/>
      <c r="G54" s="201"/>
    </row>
    <row r="55" spans="1:7">
      <c r="F55" s="201"/>
      <c r="G55" s="201"/>
    </row>
    <row r="56" spans="1:7" ht="13.5" thickBot="1">
      <c r="F56" s="201"/>
      <c r="G56" s="201"/>
    </row>
    <row r="57" spans="1:7" ht="13.5" thickTop="1">
      <c r="B57" s="1826"/>
      <c r="C57" s="1826"/>
      <c r="D57" s="1864"/>
      <c r="E57" s="1826"/>
      <c r="F57" s="1864"/>
      <c r="G57" s="1951"/>
    </row>
    <row r="58" spans="1:7">
      <c r="F58" s="201"/>
      <c r="G58" s="201"/>
    </row>
    <row r="59" spans="1:7">
      <c r="B59" s="1099"/>
      <c r="C59" s="1099"/>
      <c r="D59" s="1099"/>
      <c r="E59" s="1099"/>
      <c r="F59" s="1099"/>
      <c r="G59" s="1099"/>
    </row>
    <row r="60" spans="1:7">
      <c r="F60" s="201"/>
      <c r="G60" s="201"/>
    </row>
    <row r="61" spans="1:7">
      <c r="F61" s="201"/>
      <c r="G61" s="201"/>
    </row>
    <row r="62" spans="1:7">
      <c r="F62" s="201"/>
      <c r="G62" s="201"/>
    </row>
    <row r="63" spans="1:7">
      <c r="F63" s="201"/>
      <c r="G63" s="201"/>
    </row>
    <row r="64" spans="1:7">
      <c r="F64" s="201"/>
      <c r="G64" s="201"/>
    </row>
    <row r="65" spans="6:7">
      <c r="F65" s="201"/>
      <c r="G65" s="201"/>
    </row>
    <row r="66" spans="6:7">
      <c r="F66" s="201"/>
      <c r="G66" s="201"/>
    </row>
    <row r="67" spans="6:7">
      <c r="F67" s="201"/>
      <c r="G67" s="201"/>
    </row>
    <row r="68" spans="6:7">
      <c r="F68" s="201"/>
      <c r="G68" s="201"/>
    </row>
    <row r="69" spans="6:7">
      <c r="F69" s="201"/>
      <c r="G69" s="201"/>
    </row>
    <row r="70" spans="6:7">
      <c r="F70" s="201"/>
      <c r="G70" s="201"/>
    </row>
    <row r="71" spans="6:7">
      <c r="F71" s="201"/>
      <c r="G71" s="201"/>
    </row>
    <row r="72" spans="6:7">
      <c r="F72" s="201"/>
      <c r="G72" s="201"/>
    </row>
    <row r="73" spans="6:7">
      <c r="F73" s="201"/>
      <c r="G73" s="201"/>
    </row>
    <row r="74" spans="6:7">
      <c r="F74" s="201"/>
      <c r="G74" s="201"/>
    </row>
    <row r="75" spans="6:7">
      <c r="F75" s="201"/>
      <c r="G75" s="201"/>
    </row>
    <row r="76" spans="6:7">
      <c r="F76" s="201"/>
      <c r="G76" s="201"/>
    </row>
    <row r="77" spans="6:7">
      <c r="F77" s="201"/>
      <c r="G77" s="201"/>
    </row>
    <row r="78" spans="6:7">
      <c r="F78" s="201"/>
      <c r="G78" s="201"/>
    </row>
    <row r="79" spans="6:7">
      <c r="F79" s="201"/>
      <c r="G79" s="201"/>
    </row>
    <row r="80" spans="6:7">
      <c r="F80" s="201"/>
      <c r="G80" s="201"/>
    </row>
    <row r="81" spans="6:7">
      <c r="F81" s="201"/>
      <c r="G81" s="201"/>
    </row>
    <row r="82" spans="6:7">
      <c r="F82" s="201"/>
      <c r="G82" s="201"/>
    </row>
    <row r="83" spans="6:7">
      <c r="F83" s="201"/>
      <c r="G83" s="201"/>
    </row>
    <row r="84" spans="6:7">
      <c r="F84" s="201"/>
      <c r="G84" s="201"/>
    </row>
    <row r="85" spans="6:7">
      <c r="F85" s="201"/>
      <c r="G85" s="201"/>
    </row>
    <row r="86" spans="6:7">
      <c r="F86" s="201"/>
      <c r="G86" s="201"/>
    </row>
    <row r="87" spans="6:7">
      <c r="F87" s="201"/>
      <c r="G87" s="201"/>
    </row>
    <row r="88" spans="6:7">
      <c r="F88" s="201"/>
      <c r="G88" s="201"/>
    </row>
    <row r="89" spans="6:7">
      <c r="F89" s="201"/>
      <c r="G89" s="201"/>
    </row>
    <row r="90" spans="6:7">
      <c r="F90" s="201"/>
      <c r="G90" s="201"/>
    </row>
    <row r="91" spans="6:7">
      <c r="F91" s="201"/>
      <c r="G91" s="201"/>
    </row>
    <row r="92" spans="6:7">
      <c r="F92" s="201"/>
      <c r="G92" s="201"/>
    </row>
    <row r="93" spans="6:7">
      <c r="F93" s="201"/>
      <c r="G93" s="201"/>
    </row>
    <row r="94" spans="6:7">
      <c r="F94" s="201"/>
      <c r="G94" s="201"/>
    </row>
    <row r="95" spans="6:7">
      <c r="F95" s="201"/>
      <c r="G95" s="201"/>
    </row>
    <row r="96" spans="6:7">
      <c r="F96" s="201"/>
      <c r="G96" s="201"/>
    </row>
    <row r="97" spans="6:7">
      <c r="F97" s="201"/>
      <c r="G97" s="201"/>
    </row>
    <row r="98" spans="6:7">
      <c r="F98" s="201"/>
      <c r="G98" s="201"/>
    </row>
    <row r="99" spans="6:7">
      <c r="F99" s="201"/>
      <c r="G99" s="201"/>
    </row>
    <row r="100" spans="6:7">
      <c r="F100" s="201"/>
      <c r="G100" s="201"/>
    </row>
    <row r="101" spans="6:7">
      <c r="F101" s="201"/>
      <c r="G101" s="201"/>
    </row>
    <row r="102" spans="6:7">
      <c r="F102" s="201"/>
      <c r="G102" s="201"/>
    </row>
    <row r="103" spans="6:7">
      <c r="F103" s="201"/>
      <c r="G103" s="201"/>
    </row>
    <row r="104" spans="6:7">
      <c r="F104" s="201"/>
      <c r="G104" s="201"/>
    </row>
    <row r="105" spans="6:7">
      <c r="F105" s="201"/>
      <c r="G105" s="201"/>
    </row>
    <row r="106" spans="6:7">
      <c r="F106" s="201"/>
      <c r="G106" s="201"/>
    </row>
    <row r="107" spans="6:7">
      <c r="F107" s="201"/>
      <c r="G107" s="201"/>
    </row>
    <row r="108" spans="6:7">
      <c r="F108" s="201"/>
      <c r="G108" s="201"/>
    </row>
    <row r="109" spans="6:7">
      <c r="F109" s="201"/>
      <c r="G109" s="201"/>
    </row>
    <row r="110" spans="6:7">
      <c r="F110" s="201"/>
      <c r="G110" s="201"/>
    </row>
    <row r="111" spans="6:7">
      <c r="F111" s="201"/>
      <c r="G111" s="201"/>
    </row>
    <row r="112" spans="6:7">
      <c r="F112" s="201"/>
      <c r="G112" s="201"/>
    </row>
    <row r="113" spans="6:7">
      <c r="F113" s="201"/>
      <c r="G113" s="201"/>
    </row>
    <row r="114" spans="6:7">
      <c r="F114" s="201"/>
      <c r="G114" s="201"/>
    </row>
    <row r="115" spans="6:7">
      <c r="F115" s="201"/>
      <c r="G115" s="201"/>
    </row>
    <row r="116" spans="6:7">
      <c r="F116" s="201"/>
      <c r="G116" s="201"/>
    </row>
    <row r="117" spans="6:7">
      <c r="F117" s="201"/>
      <c r="G117" s="201"/>
    </row>
    <row r="118" spans="6:7">
      <c r="F118" s="201"/>
      <c r="G118" s="201"/>
    </row>
    <row r="119" spans="6:7">
      <c r="F119" s="201"/>
      <c r="G119" s="201"/>
    </row>
    <row r="120" spans="6:7">
      <c r="F120" s="201"/>
      <c r="G120" s="201"/>
    </row>
    <row r="121" spans="6:7">
      <c r="F121" s="201"/>
      <c r="G121" s="201"/>
    </row>
    <row r="122" spans="6:7">
      <c r="F122" s="201"/>
      <c r="G122" s="201"/>
    </row>
    <row r="123" spans="6:7">
      <c r="F123" s="201"/>
      <c r="G123" s="201"/>
    </row>
    <row r="124" spans="6:7">
      <c r="F124" s="201"/>
      <c r="G124" s="201"/>
    </row>
    <row r="125" spans="6:7">
      <c r="F125" s="201"/>
      <c r="G125" s="201"/>
    </row>
    <row r="126" spans="6:7">
      <c r="F126" s="201"/>
      <c r="G126" s="201"/>
    </row>
    <row r="127" spans="6:7">
      <c r="F127" s="201"/>
      <c r="G127" s="201"/>
    </row>
    <row r="128" spans="6:7">
      <c r="F128" s="201"/>
      <c r="G128" s="201"/>
    </row>
    <row r="129" spans="6:7">
      <c r="F129" s="201"/>
      <c r="G129" s="201"/>
    </row>
    <row r="130" spans="6:7">
      <c r="F130" s="201"/>
      <c r="G130" s="201"/>
    </row>
    <row r="131" spans="6:7">
      <c r="F131" s="201"/>
      <c r="G131" s="201"/>
    </row>
    <row r="132" spans="6:7">
      <c r="F132" s="201"/>
      <c r="G132" s="201"/>
    </row>
    <row r="133" spans="6:7">
      <c r="F133" s="201"/>
      <c r="G133" s="201"/>
    </row>
    <row r="134" spans="6:7">
      <c r="F134" s="201"/>
      <c r="G134" s="201"/>
    </row>
    <row r="135" spans="6:7">
      <c r="F135" s="201"/>
      <c r="G135" s="201"/>
    </row>
    <row r="136" spans="6:7">
      <c r="F136" s="201"/>
      <c r="G136" s="201"/>
    </row>
    <row r="137" spans="6:7">
      <c r="F137" s="201"/>
      <c r="G137" s="201"/>
    </row>
    <row r="138" spans="6:7">
      <c r="F138" s="201"/>
      <c r="G138" s="201"/>
    </row>
    <row r="139" spans="6:7">
      <c r="F139" s="201"/>
      <c r="G139" s="201"/>
    </row>
    <row r="140" spans="6:7">
      <c r="F140" s="201"/>
      <c r="G140" s="201"/>
    </row>
    <row r="141" spans="6:7">
      <c r="F141" s="201"/>
      <c r="G141" s="201"/>
    </row>
    <row r="142" spans="6:7">
      <c r="F142" s="201"/>
      <c r="G142" s="201"/>
    </row>
    <row r="143" spans="6:7">
      <c r="F143" s="201"/>
      <c r="G143" s="201"/>
    </row>
    <row r="144" spans="6:7">
      <c r="F144" s="201"/>
      <c r="G144" s="201"/>
    </row>
    <row r="145" spans="6:7">
      <c r="F145" s="201"/>
      <c r="G145" s="201"/>
    </row>
    <row r="146" spans="6:7">
      <c r="F146" s="201"/>
      <c r="G146" s="201"/>
    </row>
    <row r="147" spans="6:7">
      <c r="F147" s="201"/>
      <c r="G147" s="201"/>
    </row>
    <row r="148" spans="6:7">
      <c r="F148" s="201"/>
      <c r="G148" s="201"/>
    </row>
    <row r="149" spans="6:7">
      <c r="F149" s="201"/>
      <c r="G149" s="201"/>
    </row>
    <row r="150" spans="6:7">
      <c r="F150" s="201"/>
      <c r="G150" s="201"/>
    </row>
    <row r="151" spans="6:7">
      <c r="F151" s="201"/>
      <c r="G151" s="201"/>
    </row>
    <row r="152" spans="6:7">
      <c r="F152" s="201"/>
      <c r="G152" s="201"/>
    </row>
    <row r="153" spans="6:7">
      <c r="F153" s="201"/>
      <c r="G153" s="201"/>
    </row>
    <row r="154" spans="6:7">
      <c r="F154" s="201"/>
      <c r="G154" s="201"/>
    </row>
    <row r="155" spans="6:7">
      <c r="F155" s="201"/>
      <c r="G155" s="201"/>
    </row>
    <row r="156" spans="6:7">
      <c r="F156" s="201"/>
      <c r="G156" s="201"/>
    </row>
    <row r="157" spans="6:7">
      <c r="F157" s="201"/>
      <c r="G157" s="201"/>
    </row>
    <row r="158" spans="6:7">
      <c r="F158" s="201"/>
      <c r="G158" s="201"/>
    </row>
    <row r="159" spans="6:7">
      <c r="F159" s="201"/>
      <c r="G159" s="201"/>
    </row>
    <row r="160" spans="6:7">
      <c r="F160" s="201"/>
      <c r="G160" s="201"/>
    </row>
    <row r="161" spans="6:7">
      <c r="F161" s="201"/>
      <c r="G161" s="201"/>
    </row>
    <row r="162" spans="6:7">
      <c r="F162" s="201"/>
      <c r="G162" s="201"/>
    </row>
    <row r="163" spans="6:7">
      <c r="F163" s="201"/>
      <c r="G163" s="201"/>
    </row>
    <row r="164" spans="6:7">
      <c r="F164" s="201"/>
      <c r="G164" s="201"/>
    </row>
    <row r="165" spans="6:7">
      <c r="F165" s="201"/>
      <c r="G165" s="201"/>
    </row>
    <row r="166" spans="6:7">
      <c r="F166" s="201"/>
      <c r="G166" s="201"/>
    </row>
    <row r="167" spans="6:7">
      <c r="F167" s="201"/>
      <c r="G167" s="201"/>
    </row>
    <row r="168" spans="6:7">
      <c r="F168" s="201"/>
      <c r="G168" s="201"/>
    </row>
    <row r="169" spans="6:7">
      <c r="F169" s="201"/>
      <c r="G169" s="201"/>
    </row>
    <row r="170" spans="6:7">
      <c r="F170" s="201"/>
      <c r="G170" s="201"/>
    </row>
    <row r="171" spans="6:7">
      <c r="F171" s="201"/>
      <c r="G171" s="201"/>
    </row>
    <row r="172" spans="6:7">
      <c r="F172" s="201"/>
      <c r="G172" s="201"/>
    </row>
    <row r="173" spans="6:7">
      <c r="F173" s="201"/>
      <c r="G173" s="201"/>
    </row>
    <row r="174" spans="6:7">
      <c r="F174" s="201"/>
      <c r="G174" s="201"/>
    </row>
    <row r="175" spans="6:7">
      <c r="F175" s="201"/>
      <c r="G175" s="201"/>
    </row>
    <row r="176" spans="6:7">
      <c r="F176" s="201"/>
      <c r="G176" s="201"/>
    </row>
    <row r="177" spans="6:7">
      <c r="F177" s="201"/>
      <c r="G177" s="201"/>
    </row>
    <row r="178" spans="6:7">
      <c r="F178" s="201"/>
      <c r="G178" s="201"/>
    </row>
    <row r="179" spans="6:7">
      <c r="F179" s="201"/>
      <c r="G179" s="201"/>
    </row>
    <row r="180" spans="6:7">
      <c r="F180" s="201"/>
      <c r="G180" s="201"/>
    </row>
    <row r="181" spans="6:7">
      <c r="F181" s="201"/>
      <c r="G181" s="201"/>
    </row>
    <row r="182" spans="6:7">
      <c r="F182" s="201"/>
      <c r="G182" s="201"/>
    </row>
    <row r="183" spans="6:7">
      <c r="F183" s="201"/>
      <c r="G183" s="201"/>
    </row>
    <row r="184" spans="6:7">
      <c r="F184" s="201"/>
      <c r="G184" s="201"/>
    </row>
    <row r="185" spans="6:7">
      <c r="F185" s="201"/>
      <c r="G185" s="201"/>
    </row>
    <row r="186" spans="6:7">
      <c r="F186" s="201"/>
      <c r="G186" s="201"/>
    </row>
    <row r="187" spans="6:7">
      <c r="F187" s="201"/>
      <c r="G187" s="201"/>
    </row>
    <row r="188" spans="6:7">
      <c r="F188" s="201"/>
      <c r="G188" s="201"/>
    </row>
    <row r="189" spans="6:7">
      <c r="F189" s="201"/>
      <c r="G189" s="201"/>
    </row>
    <row r="190" spans="6:7">
      <c r="F190" s="201"/>
      <c r="G190" s="201"/>
    </row>
    <row r="191" spans="6:7">
      <c r="F191" s="201"/>
      <c r="G191" s="201"/>
    </row>
    <row r="192" spans="6:7">
      <c r="F192" s="201"/>
      <c r="G192" s="201"/>
    </row>
    <row r="193" spans="6:7">
      <c r="F193" s="201"/>
      <c r="G193" s="201"/>
    </row>
    <row r="194" spans="6:7">
      <c r="F194" s="201"/>
      <c r="G194" s="201"/>
    </row>
    <row r="195" spans="6:7">
      <c r="F195" s="201"/>
      <c r="G195" s="201"/>
    </row>
    <row r="196" spans="6:7">
      <c r="F196" s="201"/>
      <c r="G196" s="201"/>
    </row>
    <row r="197" spans="6:7">
      <c r="F197" s="201"/>
      <c r="G197" s="201"/>
    </row>
    <row r="198" spans="6:7">
      <c r="F198" s="201"/>
      <c r="G198" s="201"/>
    </row>
    <row r="199" spans="6:7">
      <c r="F199" s="201"/>
      <c r="G199" s="201"/>
    </row>
    <row r="200" spans="6:7">
      <c r="F200" s="201"/>
      <c r="G200" s="201"/>
    </row>
    <row r="201" spans="6:7">
      <c r="F201" s="201"/>
      <c r="G201" s="201"/>
    </row>
    <row r="202" spans="6:7">
      <c r="F202" s="201"/>
      <c r="G202" s="201"/>
    </row>
    <row r="203" spans="6:7">
      <c r="F203" s="201"/>
      <c r="G203" s="201"/>
    </row>
    <row r="204" spans="6:7">
      <c r="F204" s="201"/>
      <c r="G204" s="201"/>
    </row>
    <row r="205" spans="6:7">
      <c r="F205" s="201"/>
      <c r="G205" s="201"/>
    </row>
    <row r="206" spans="6:7">
      <c r="F206" s="201"/>
      <c r="G206" s="201"/>
    </row>
    <row r="207" spans="6:7">
      <c r="F207" s="201"/>
      <c r="G207" s="201"/>
    </row>
    <row r="208" spans="6:7">
      <c r="F208" s="201"/>
      <c r="G208" s="201"/>
    </row>
    <row r="209" spans="6:7">
      <c r="F209" s="201"/>
      <c r="G209" s="201"/>
    </row>
    <row r="210" spans="6:7">
      <c r="F210" s="201"/>
      <c r="G210" s="201"/>
    </row>
    <row r="211" spans="6:7">
      <c r="F211" s="201"/>
      <c r="G211" s="201"/>
    </row>
    <row r="212" spans="6:7">
      <c r="F212" s="201"/>
      <c r="G212" s="201"/>
    </row>
    <row r="213" spans="6:7">
      <c r="F213" s="201"/>
      <c r="G213" s="201"/>
    </row>
    <row r="214" spans="6:7">
      <c r="F214" s="201"/>
      <c r="G214" s="201"/>
    </row>
    <row r="215" spans="6:7">
      <c r="F215" s="201"/>
      <c r="G215" s="201"/>
    </row>
    <row r="216" spans="6:7">
      <c r="F216" s="201"/>
      <c r="G216" s="201"/>
    </row>
    <row r="217" spans="6:7">
      <c r="F217" s="201"/>
      <c r="G217" s="201"/>
    </row>
    <row r="218" spans="6:7">
      <c r="F218" s="201"/>
      <c r="G218" s="201"/>
    </row>
    <row r="219" spans="6:7">
      <c r="F219" s="201"/>
      <c r="G219" s="201"/>
    </row>
    <row r="220" spans="6:7">
      <c r="F220" s="201"/>
      <c r="G220" s="201"/>
    </row>
    <row r="221" spans="6:7">
      <c r="F221" s="201"/>
      <c r="G221" s="201"/>
    </row>
    <row r="222" spans="6:7">
      <c r="F222" s="201"/>
      <c r="G222" s="201"/>
    </row>
    <row r="223" spans="6:7">
      <c r="F223" s="201"/>
      <c r="G223" s="201"/>
    </row>
    <row r="224" spans="6:7">
      <c r="F224" s="201"/>
      <c r="G224" s="201"/>
    </row>
    <row r="225" spans="6:7">
      <c r="F225" s="201"/>
      <c r="G225" s="201"/>
    </row>
    <row r="226" spans="6:7">
      <c r="F226" s="201"/>
      <c r="G226" s="201"/>
    </row>
    <row r="227" spans="6:7">
      <c r="F227" s="201"/>
      <c r="G227" s="201"/>
    </row>
    <row r="228" spans="6:7">
      <c r="F228" s="201"/>
      <c r="G228" s="201"/>
    </row>
    <row r="229" spans="6:7">
      <c r="F229" s="201"/>
      <c r="G229" s="201"/>
    </row>
    <row r="230" spans="6:7">
      <c r="F230" s="201"/>
      <c r="G230" s="201"/>
    </row>
    <row r="231" spans="6:7">
      <c r="F231" s="201"/>
      <c r="G231" s="201"/>
    </row>
    <row r="232" spans="6:7">
      <c r="F232" s="201"/>
      <c r="G232" s="201"/>
    </row>
    <row r="233" spans="6:7">
      <c r="F233" s="201"/>
      <c r="G233" s="201"/>
    </row>
    <row r="234" spans="6:7">
      <c r="F234" s="201"/>
      <c r="G234" s="201"/>
    </row>
    <row r="235" spans="6:7">
      <c r="F235" s="201"/>
      <c r="G235" s="201"/>
    </row>
    <row r="236" spans="6:7">
      <c r="F236" s="201"/>
      <c r="G236" s="201"/>
    </row>
    <row r="237" spans="6:7">
      <c r="F237" s="201"/>
      <c r="G237" s="201"/>
    </row>
    <row r="238" spans="6:7">
      <c r="F238" s="201"/>
      <c r="G238" s="201"/>
    </row>
    <row r="239" spans="6:7">
      <c r="F239" s="201"/>
      <c r="G239" s="201"/>
    </row>
    <row r="240" spans="6:7">
      <c r="F240" s="201"/>
      <c r="G240" s="201"/>
    </row>
    <row r="241" spans="6:7">
      <c r="F241" s="201"/>
      <c r="G241" s="201"/>
    </row>
    <row r="242" spans="6:7">
      <c r="F242" s="201"/>
      <c r="G242" s="201"/>
    </row>
    <row r="243" spans="6:7">
      <c r="F243" s="201"/>
      <c r="G243" s="201"/>
    </row>
    <row r="244" spans="6:7">
      <c r="F244" s="201"/>
      <c r="G244" s="201"/>
    </row>
    <row r="245" spans="6:7">
      <c r="F245" s="201"/>
      <c r="G245" s="201"/>
    </row>
    <row r="246" spans="6:7">
      <c r="F246" s="201"/>
      <c r="G246" s="201"/>
    </row>
    <row r="247" spans="6:7">
      <c r="F247" s="201"/>
      <c r="G247" s="201"/>
    </row>
    <row r="248" spans="6:7">
      <c r="F248" s="201"/>
      <c r="G248" s="201"/>
    </row>
    <row r="249" spans="6:7">
      <c r="F249" s="201"/>
      <c r="G249" s="201"/>
    </row>
    <row r="250" spans="6:7">
      <c r="F250" s="201"/>
      <c r="G250" s="201"/>
    </row>
    <row r="251" spans="6:7">
      <c r="F251" s="201"/>
      <c r="G251" s="201"/>
    </row>
    <row r="252" spans="6:7">
      <c r="F252" s="201"/>
      <c r="G252" s="201"/>
    </row>
    <row r="253" spans="6:7">
      <c r="F253" s="201"/>
      <c r="G253" s="201"/>
    </row>
    <row r="254" spans="6:7">
      <c r="F254" s="201"/>
      <c r="G254" s="201"/>
    </row>
    <row r="255" spans="6:7">
      <c r="F255" s="201"/>
      <c r="G255" s="201"/>
    </row>
    <row r="256" spans="6:7">
      <c r="F256" s="201"/>
      <c r="G256" s="201"/>
    </row>
    <row r="257" spans="6:7">
      <c r="F257" s="201"/>
      <c r="G257" s="201"/>
    </row>
    <row r="258" spans="6:7">
      <c r="F258" s="201"/>
      <c r="G258" s="201"/>
    </row>
    <row r="259" spans="6:7">
      <c r="F259" s="201"/>
      <c r="G259" s="201"/>
    </row>
    <row r="260" spans="6:7">
      <c r="F260" s="201"/>
      <c r="G260" s="201"/>
    </row>
    <row r="261" spans="6:7">
      <c r="F261" s="201"/>
      <c r="G261" s="201"/>
    </row>
    <row r="262" spans="6:7">
      <c r="F262" s="201"/>
      <c r="G262" s="201"/>
    </row>
    <row r="263" spans="6:7">
      <c r="F263" s="201"/>
      <c r="G263" s="201"/>
    </row>
    <row r="264" spans="6:7">
      <c r="F264" s="201"/>
      <c r="G264" s="201"/>
    </row>
    <row r="265" spans="6:7">
      <c r="F265" s="201"/>
      <c r="G265" s="201"/>
    </row>
    <row r="266" spans="6:7">
      <c r="F266" s="201"/>
      <c r="G266" s="201"/>
    </row>
    <row r="267" spans="6:7">
      <c r="F267" s="201"/>
      <c r="G267" s="201"/>
    </row>
    <row r="268" spans="6:7">
      <c r="F268" s="201"/>
      <c r="G268" s="201"/>
    </row>
    <row r="269" spans="6:7">
      <c r="F269" s="201"/>
      <c r="G269" s="201"/>
    </row>
    <row r="270" spans="6:7">
      <c r="F270" s="201"/>
      <c r="G270" s="201"/>
    </row>
    <row r="271" spans="6:7">
      <c r="F271" s="201"/>
      <c r="G271" s="201"/>
    </row>
    <row r="272" spans="6:7">
      <c r="F272" s="201"/>
      <c r="G272" s="201"/>
    </row>
    <row r="273" spans="6:7">
      <c r="F273" s="201"/>
      <c r="G273" s="201"/>
    </row>
    <row r="274" spans="6:7">
      <c r="F274" s="201"/>
      <c r="G274" s="201"/>
    </row>
    <row r="275" spans="6:7">
      <c r="F275" s="201"/>
      <c r="G275" s="201"/>
    </row>
    <row r="276" spans="6:7">
      <c r="F276" s="201"/>
      <c r="G276" s="201"/>
    </row>
    <row r="277" spans="6:7">
      <c r="F277" s="201"/>
      <c r="G277" s="201"/>
    </row>
    <row r="278" spans="6:7">
      <c r="F278" s="201"/>
      <c r="G278" s="201"/>
    </row>
    <row r="279" spans="6:7">
      <c r="F279" s="201"/>
      <c r="G279" s="201"/>
    </row>
    <row r="280" spans="6:7">
      <c r="F280" s="201"/>
      <c r="G280" s="201"/>
    </row>
    <row r="281" spans="6:7">
      <c r="F281" s="201"/>
      <c r="G281" s="201"/>
    </row>
    <row r="282" spans="6:7">
      <c r="F282" s="201"/>
      <c r="G282" s="201"/>
    </row>
    <row r="283" spans="6:7">
      <c r="F283" s="201"/>
      <c r="G283" s="201"/>
    </row>
    <row r="284" spans="6:7">
      <c r="F284" s="201"/>
      <c r="G284" s="201"/>
    </row>
    <row r="285" spans="6:7">
      <c r="F285" s="201"/>
      <c r="G285" s="201"/>
    </row>
    <row r="286" spans="6:7">
      <c r="F286" s="201"/>
      <c r="G286" s="201"/>
    </row>
    <row r="287" spans="6:7">
      <c r="F287" s="201"/>
      <c r="G287" s="201"/>
    </row>
    <row r="288" spans="6:7">
      <c r="F288" s="201"/>
      <c r="G288" s="201"/>
    </row>
    <row r="289" spans="6:7">
      <c r="F289" s="201"/>
      <c r="G289" s="201"/>
    </row>
    <row r="290" spans="6:7">
      <c r="F290" s="201"/>
      <c r="G290" s="201"/>
    </row>
    <row r="291" spans="6:7">
      <c r="F291" s="201"/>
      <c r="G291" s="201"/>
    </row>
    <row r="292" spans="6:7">
      <c r="F292" s="201"/>
      <c r="G292" s="201"/>
    </row>
    <row r="293" spans="6:7">
      <c r="F293" s="201"/>
      <c r="G293" s="201"/>
    </row>
    <row r="294" spans="6:7">
      <c r="F294" s="201"/>
      <c r="G294" s="201"/>
    </row>
    <row r="295" spans="6:7">
      <c r="F295" s="201"/>
      <c r="G295" s="201"/>
    </row>
    <row r="296" spans="6:7">
      <c r="F296" s="201"/>
      <c r="G296" s="201"/>
    </row>
    <row r="297" spans="6:7">
      <c r="F297" s="201"/>
      <c r="G297" s="201"/>
    </row>
    <row r="298" spans="6:7">
      <c r="F298" s="201"/>
      <c r="G298" s="201"/>
    </row>
    <row r="299" spans="6:7">
      <c r="F299" s="201"/>
      <c r="G299" s="201"/>
    </row>
    <row r="300" spans="6:7">
      <c r="F300" s="201"/>
      <c r="G300" s="201"/>
    </row>
    <row r="301" spans="6:7">
      <c r="F301" s="201"/>
      <c r="G301" s="201"/>
    </row>
    <row r="302" spans="6:7">
      <c r="F302" s="201"/>
      <c r="G302" s="201"/>
    </row>
    <row r="303" spans="6:7">
      <c r="F303" s="201"/>
      <c r="G303" s="201"/>
    </row>
    <row r="304" spans="6:7">
      <c r="F304" s="201"/>
      <c r="G304" s="201"/>
    </row>
    <row r="305" spans="6:7">
      <c r="F305" s="201"/>
      <c r="G305" s="201"/>
    </row>
    <row r="306" spans="6:7">
      <c r="F306" s="201"/>
      <c r="G306" s="201"/>
    </row>
    <row r="307" spans="6:7">
      <c r="F307" s="201"/>
      <c r="G307" s="201"/>
    </row>
    <row r="308" spans="6:7">
      <c r="F308" s="201"/>
      <c r="G308" s="201"/>
    </row>
    <row r="309" spans="6:7">
      <c r="F309" s="201"/>
      <c r="G309" s="201"/>
    </row>
    <row r="310" spans="6:7">
      <c r="F310" s="201"/>
      <c r="G310" s="201"/>
    </row>
    <row r="311" spans="6:7">
      <c r="F311" s="201"/>
      <c r="G311" s="201"/>
    </row>
    <row r="312" spans="6:7">
      <c r="F312" s="201"/>
      <c r="G312" s="201"/>
    </row>
    <row r="313" spans="6:7">
      <c r="F313" s="201"/>
      <c r="G313" s="201"/>
    </row>
    <row r="314" spans="6:7">
      <c r="F314" s="201"/>
      <c r="G314" s="201"/>
    </row>
    <row r="315" spans="6:7">
      <c r="F315" s="201"/>
      <c r="G315" s="201"/>
    </row>
    <row r="316" spans="6:7">
      <c r="F316" s="201"/>
      <c r="G316" s="201"/>
    </row>
    <row r="317" spans="6:7">
      <c r="F317" s="201"/>
      <c r="G317" s="201"/>
    </row>
    <row r="318" spans="6:7">
      <c r="F318" s="201"/>
      <c r="G318" s="201"/>
    </row>
    <row r="319" spans="6:7">
      <c r="F319" s="201"/>
      <c r="G319" s="201"/>
    </row>
    <row r="320" spans="6:7">
      <c r="F320" s="201"/>
      <c r="G320" s="201"/>
    </row>
    <row r="321" spans="6:7">
      <c r="F321" s="201"/>
      <c r="G321" s="201"/>
    </row>
    <row r="322" spans="6:7">
      <c r="F322" s="201"/>
      <c r="G322" s="201"/>
    </row>
    <row r="323" spans="6:7">
      <c r="F323" s="201"/>
      <c r="G323" s="201"/>
    </row>
    <row r="324" spans="6:7">
      <c r="F324" s="201"/>
      <c r="G324" s="201"/>
    </row>
    <row r="325" spans="6:7">
      <c r="F325" s="201"/>
      <c r="G325" s="201"/>
    </row>
    <row r="326" spans="6:7">
      <c r="F326" s="201"/>
      <c r="G326" s="201"/>
    </row>
    <row r="327" spans="6:7">
      <c r="F327" s="201"/>
      <c r="G327" s="201"/>
    </row>
    <row r="328" spans="6:7">
      <c r="F328" s="201"/>
      <c r="G328" s="201"/>
    </row>
    <row r="329" spans="6:7">
      <c r="F329" s="201"/>
      <c r="G329" s="201"/>
    </row>
    <row r="330" spans="6:7">
      <c r="F330" s="201"/>
      <c r="G330" s="201"/>
    </row>
    <row r="331" spans="6:7">
      <c r="F331" s="201"/>
      <c r="G331" s="201"/>
    </row>
    <row r="332" spans="6:7">
      <c r="F332" s="201"/>
      <c r="G332" s="201"/>
    </row>
    <row r="333" spans="6:7">
      <c r="F333" s="201"/>
      <c r="G333" s="201"/>
    </row>
    <row r="334" spans="6:7">
      <c r="F334" s="201"/>
      <c r="G334" s="201"/>
    </row>
    <row r="335" spans="6:7">
      <c r="F335" s="201"/>
      <c r="G335" s="201"/>
    </row>
    <row r="336" spans="6:7">
      <c r="F336" s="201"/>
      <c r="G336" s="201"/>
    </row>
    <row r="337" spans="6:7">
      <c r="F337" s="201"/>
      <c r="G337" s="201"/>
    </row>
    <row r="338" spans="6:7">
      <c r="F338" s="201"/>
      <c r="G338" s="201"/>
    </row>
    <row r="339" spans="6:7">
      <c r="F339" s="201"/>
      <c r="G339" s="201"/>
    </row>
    <row r="340" spans="6:7">
      <c r="F340" s="201"/>
      <c r="G340" s="201"/>
    </row>
    <row r="341" spans="6:7">
      <c r="F341" s="201"/>
      <c r="G341" s="201"/>
    </row>
    <row r="342" spans="6:7">
      <c r="F342" s="201"/>
      <c r="G342" s="201"/>
    </row>
    <row r="343" spans="6:7">
      <c r="F343" s="201"/>
      <c r="G343" s="201"/>
    </row>
    <row r="344" spans="6:7">
      <c r="F344" s="201"/>
      <c r="G344" s="201"/>
    </row>
    <row r="345" spans="6:7">
      <c r="F345" s="201"/>
      <c r="G345" s="201"/>
    </row>
    <row r="346" spans="6:7">
      <c r="F346" s="201"/>
      <c r="G346" s="201"/>
    </row>
    <row r="347" spans="6:7">
      <c r="F347" s="201"/>
      <c r="G347" s="201"/>
    </row>
    <row r="348" spans="6:7">
      <c r="F348" s="201"/>
      <c r="G348" s="201"/>
    </row>
    <row r="349" spans="6:7">
      <c r="F349" s="201"/>
      <c r="G349" s="201"/>
    </row>
    <row r="350" spans="6:7">
      <c r="F350" s="201"/>
      <c r="G350" s="201"/>
    </row>
    <row r="351" spans="6:7">
      <c r="F351" s="201"/>
      <c r="G351" s="201"/>
    </row>
    <row r="352" spans="6:7">
      <c r="F352" s="201"/>
      <c r="G352" s="201"/>
    </row>
    <row r="353" spans="6:7">
      <c r="F353" s="201"/>
      <c r="G353" s="201"/>
    </row>
    <row r="354" spans="6:7">
      <c r="F354" s="201"/>
      <c r="G354" s="201"/>
    </row>
    <row r="355" spans="6:7">
      <c r="F355" s="201"/>
      <c r="G355" s="201"/>
    </row>
    <row r="356" spans="6:7">
      <c r="F356" s="201"/>
      <c r="G356" s="201"/>
    </row>
    <row r="357" spans="6:7">
      <c r="F357" s="201"/>
      <c r="G357" s="201"/>
    </row>
    <row r="358" spans="6:7">
      <c r="F358" s="201"/>
      <c r="G358" s="201"/>
    </row>
    <row r="359" spans="6:7">
      <c r="F359" s="201"/>
      <c r="G359" s="201"/>
    </row>
    <row r="360" spans="6:7">
      <c r="F360" s="201"/>
      <c r="G360" s="201"/>
    </row>
    <row r="361" spans="6:7">
      <c r="F361" s="201"/>
      <c r="G361" s="201"/>
    </row>
    <row r="362" spans="6:7">
      <c r="F362" s="201"/>
      <c r="G362" s="201"/>
    </row>
    <row r="363" spans="6:7">
      <c r="F363" s="201"/>
      <c r="G363" s="201"/>
    </row>
    <row r="364" spans="6:7">
      <c r="F364" s="201"/>
      <c r="G364" s="201"/>
    </row>
    <row r="365" spans="6:7">
      <c r="F365" s="201"/>
      <c r="G365" s="201"/>
    </row>
    <row r="366" spans="6:7">
      <c r="F366" s="201"/>
      <c r="G366" s="201"/>
    </row>
    <row r="367" spans="6:7">
      <c r="F367" s="201"/>
      <c r="G367" s="201"/>
    </row>
    <row r="368" spans="6:7">
      <c r="F368" s="201"/>
      <c r="G368" s="201"/>
    </row>
    <row r="369" spans="6:7">
      <c r="F369" s="201"/>
      <c r="G369" s="201"/>
    </row>
  </sheetData>
  <customSheetViews>
    <customSheetView guid="{44B5F5DE-C96C-4269-969A-574D4EEEEEF5}" scale="145" showRuler="0">
      <selection sqref="A1:H50"/>
      <pageMargins left="0.74803149606299202" right="0.39370078740157499" top="0.74803149606299202" bottom="0.90551181102362199" header="0.511811023622047" footer="0.59055118110236204"/>
      <printOptions horizontalCentered="1"/>
      <pageSetup paperSize="9" firstPageNumber="12" fitToHeight="0" orientation="portrait" blackAndWhite="1" useFirstPageNumber="1" r:id="rId1"/>
      <headerFooter alignWithMargins="0">
        <oddHeader xml:space="preserve">&amp;C   </oddHeader>
        <oddFooter>&amp;C&amp;"Times New Roman,Bold"   Vol-III     -    &amp;P</oddFooter>
      </headerFooter>
    </customSheetView>
    <customSheetView guid="{F13B090A-ECDA-4418-9F13-644A873400E7}" showPageBreaks="1" view="pageBreakPreview" showRuler="0" topLeftCell="A310">
      <selection activeCell="F240" sqref="F240"/>
      <pageMargins left="0.74803149606299202" right="0.39370078740157499" top="0.74803149606299202" bottom="0.90551181102362199" header="0.511811023622047" footer="0.59055118110236204"/>
      <printOptions horizontalCentered="1"/>
      <pageSetup paperSize="9" firstPageNumber="12" fitToHeight="0" orientation="landscape" blackAndWhite="1" useFirstPageNumber="1" r:id="rId2"/>
      <headerFooter alignWithMargins="0">
        <oddHeader xml:space="preserve">&amp;C   </oddHeader>
        <oddFooter>&amp;C&amp;"Times New Roman,Bold"   Vol-III     -    &amp;P</oddFooter>
      </headerFooter>
    </customSheetView>
    <customSheetView guid="{63DB0950-E90F-4380-862C-985B5EB19119}" scale="145" showPageBreaks="1" showRuler="0">
      <selection sqref="A1:H50"/>
      <pageMargins left="0.74803149606299202" right="0.39370078740157499" top="0.74803149606299202" bottom="0.90551181102362199" header="0.511811023622047" footer="0.59055118110236204"/>
      <printOptions horizontalCentered="1"/>
      <pageSetup paperSize="9" firstPageNumber="12" fitToHeight="0" orientation="portrait" blackAndWhite="1" useFirstPageNumber="1" r:id="rId3"/>
      <headerFooter alignWithMargins="0">
        <oddHeader xml:space="preserve">&amp;C   </oddHeader>
        <oddFooter>&amp;C&amp;"Times New Roman,Bold"   Vol-III     -    &amp;P</oddFooter>
      </headerFooter>
    </customSheetView>
    <customSheetView guid="{7CE36697-C418-4ED3-BCF0-EA686CB40E87}" showPageBreaks="1" printArea="1" view="pageBreakPreview" showRuler="0" topLeftCell="A7">
      <selection activeCell="A7" sqref="A1:H65536"/>
      <pageMargins left="0.74803149606299202" right="0.74803149606299202" top="0.74803149606299202" bottom="4.13" header="0.35" footer="3"/>
      <printOptions horizontalCentered="1"/>
      <pageSetup paperSize="9" firstPageNumber="95" fitToHeight="0" orientation="portrait" blackAndWhite="1" useFirstPageNumber="1" r:id="rId4"/>
      <headerFooter alignWithMargins="0">
        <oddHeader xml:space="preserve">&amp;C   </oddHeader>
        <oddFooter>&amp;C&amp;"Times New Roman,Bold"&amp;P</oddFooter>
      </headerFooter>
    </customSheetView>
  </customSheetViews>
  <mergeCells count="8">
    <mergeCell ref="B13:G13"/>
    <mergeCell ref="B14:D14"/>
    <mergeCell ref="A51:G51"/>
    <mergeCell ref="A52:G52"/>
    <mergeCell ref="A1:G1"/>
    <mergeCell ref="A2:G2"/>
    <mergeCell ref="A4:G4"/>
    <mergeCell ref="B5:G5"/>
  </mergeCells>
  <phoneticPr fontId="25" type="noConversion"/>
  <printOptions horizontalCentered="1"/>
  <pageMargins left="0.74803149606299202" right="0.74803149606299202" top="0.74803149606299202" bottom="4.13" header="0.35" footer="3"/>
  <pageSetup paperSize="9" firstPageNumber="95" fitToHeight="0" orientation="portrait" blackAndWhite="1" useFirstPageNumber="1" r:id="rId5"/>
  <headerFooter alignWithMargins="0">
    <oddHeader xml:space="preserve">&amp;C   </oddHeader>
    <oddFooter>&amp;C&amp;"Times New Roman,Bold"&amp;P</oddFooter>
  </headerFooter>
</worksheet>
</file>

<file path=xl/worksheets/sheet35.xml><?xml version="1.0" encoding="utf-8"?>
<worksheet xmlns="http://schemas.openxmlformats.org/spreadsheetml/2006/main" xmlns:r="http://schemas.openxmlformats.org/officeDocument/2006/relationships">
  <sheetPr syncVertical="1" syncRef="A92" transitionEvaluation="1" codeName="Sheet30"/>
  <dimension ref="A1:K108"/>
  <sheetViews>
    <sheetView view="pageBreakPreview" topLeftCell="A92" zoomScaleNormal="190" zoomScaleSheetLayoutView="100" workbookViewId="0">
      <selection activeCell="A104" sqref="A104:I112"/>
    </sheetView>
  </sheetViews>
  <sheetFormatPr defaultColWidth="11" defaultRowHeight="12.75"/>
  <cols>
    <col min="1" max="1" width="6.42578125" style="499" customWidth="1"/>
    <col min="2" max="2" width="8.140625" style="512" customWidth="1"/>
    <col min="3" max="3" width="34.5703125" style="1231" customWidth="1"/>
    <col min="4" max="4" width="6.85546875" style="201" customWidth="1"/>
    <col min="5" max="5" width="8.140625" style="201" customWidth="1"/>
    <col min="6" max="6" width="10.42578125" style="188" customWidth="1"/>
    <col min="7" max="7" width="8.5703125" style="188" customWidth="1"/>
    <col min="8" max="8" width="2.5703125" style="188" customWidth="1"/>
    <col min="9" max="16384" width="11" style="188"/>
  </cols>
  <sheetData>
    <row r="1" spans="1:7" ht="13.35" customHeight="1">
      <c r="A1" s="2434" t="s">
        <v>1503</v>
      </c>
      <c r="B1" s="2434"/>
      <c r="C1" s="2434"/>
      <c r="D1" s="2434"/>
      <c r="E1" s="2434"/>
      <c r="F1" s="2434"/>
      <c r="G1" s="2434"/>
    </row>
    <row r="2" spans="1:7" ht="13.35" customHeight="1">
      <c r="A2" s="2450" t="s">
        <v>1504</v>
      </c>
      <c r="B2" s="2450"/>
      <c r="C2" s="2450"/>
      <c r="D2" s="2450"/>
      <c r="E2" s="2450"/>
      <c r="F2" s="2450"/>
      <c r="G2" s="2450"/>
    </row>
    <row r="3" spans="1:7" ht="13.35" customHeight="1">
      <c r="A3" s="308"/>
      <c r="B3" s="288"/>
      <c r="C3" s="1224"/>
      <c r="D3" s="187"/>
      <c r="E3" s="1225"/>
      <c r="F3" s="186"/>
      <c r="G3" s="186"/>
    </row>
    <row r="4" spans="1:7" ht="13.35" customHeight="1">
      <c r="A4" s="2427" t="s">
        <v>1668</v>
      </c>
      <c r="B4" s="2427"/>
      <c r="C4" s="2427"/>
      <c r="D4" s="2427"/>
      <c r="E4" s="2427"/>
      <c r="F4" s="2427"/>
      <c r="G4" s="2427"/>
    </row>
    <row r="5" spans="1:7" ht="13.35" customHeight="1">
      <c r="A5" s="1401"/>
      <c r="B5" s="2428"/>
      <c r="C5" s="2428"/>
      <c r="D5" s="2428"/>
      <c r="E5" s="2428"/>
      <c r="F5" s="2428"/>
      <c r="G5" s="2428"/>
    </row>
    <row r="6" spans="1:7" ht="13.35" customHeight="1">
      <c r="A6" s="1401"/>
      <c r="B6" s="927"/>
      <c r="C6" s="927"/>
      <c r="D6" s="1844"/>
      <c r="E6" s="1845" t="s">
        <v>1217</v>
      </c>
      <c r="F6" s="1845" t="s">
        <v>1218</v>
      </c>
      <c r="G6" s="1845" t="s">
        <v>1043</v>
      </c>
    </row>
    <row r="7" spans="1:7" ht="13.35" customHeight="1">
      <c r="A7" s="1401"/>
      <c r="B7" s="1847" t="s">
        <v>1219</v>
      </c>
      <c r="C7" s="927" t="s">
        <v>1220</v>
      </c>
      <c r="D7" s="1848" t="s">
        <v>518</v>
      </c>
      <c r="E7" s="935">
        <v>838640</v>
      </c>
      <c r="F7" s="935">
        <v>727239</v>
      </c>
      <c r="G7" s="935">
        <f>SUM(E7:F7)</f>
        <v>1565879</v>
      </c>
    </row>
    <row r="8" spans="1:7" ht="13.35" customHeight="1">
      <c r="A8" s="1401"/>
      <c r="B8" s="1847" t="s">
        <v>1221</v>
      </c>
      <c r="C8" s="1850" t="s">
        <v>1222</v>
      </c>
      <c r="D8" s="1851"/>
      <c r="E8" s="936"/>
      <c r="F8" s="936"/>
      <c r="G8" s="936"/>
    </row>
    <row r="9" spans="1:7" ht="13.35" customHeight="1">
      <c r="A9" s="1401"/>
      <c r="B9" s="1847"/>
      <c r="C9" s="1850" t="s">
        <v>985</v>
      </c>
      <c r="D9" s="1851" t="s">
        <v>518</v>
      </c>
      <c r="E9" s="936">
        <f>G68</f>
        <v>161301</v>
      </c>
      <c r="F9" s="1853">
        <f>G99</f>
        <v>30001</v>
      </c>
      <c r="G9" s="936">
        <f>SUM(E9:F9)</f>
        <v>191302</v>
      </c>
    </row>
    <row r="10" spans="1:7" ht="13.35" customHeight="1">
      <c r="A10" s="1401"/>
      <c r="B10" s="1854" t="s">
        <v>517</v>
      </c>
      <c r="C10" s="927" t="s">
        <v>619</v>
      </c>
      <c r="D10" s="1855" t="s">
        <v>518</v>
      </c>
      <c r="E10" s="1856">
        <f>SUM(E7:E9)</f>
        <v>999941</v>
      </c>
      <c r="F10" s="1856">
        <f>SUM(F7:F9)</f>
        <v>757240</v>
      </c>
      <c r="G10" s="1856">
        <f>SUM(E10:F10)</f>
        <v>1757181</v>
      </c>
    </row>
    <row r="11" spans="1:7" ht="13.35" customHeight="1">
      <c r="A11" s="1401"/>
      <c r="B11" s="1847"/>
      <c r="C11" s="927"/>
      <c r="D11" s="934"/>
      <c r="E11" s="934"/>
      <c r="F11" s="1848"/>
      <c r="G11" s="934"/>
    </row>
    <row r="12" spans="1:7" ht="13.35" customHeight="1">
      <c r="A12" s="1401"/>
      <c r="B12" s="1847" t="s">
        <v>620</v>
      </c>
      <c r="C12" s="927" t="s">
        <v>621</v>
      </c>
      <c r="D12" s="927"/>
      <c r="E12" s="927"/>
      <c r="F12" s="1859"/>
      <c r="G12" s="927"/>
    </row>
    <row r="13" spans="1:7" ht="13.35" customHeight="1" thickBot="1">
      <c r="A13" s="1861"/>
      <c r="B13" s="2425" t="s">
        <v>622</v>
      </c>
      <c r="C13" s="2425"/>
      <c r="D13" s="2425"/>
      <c r="E13" s="2425"/>
      <c r="F13" s="2425"/>
      <c r="G13" s="2425"/>
    </row>
    <row r="14" spans="1:7" ht="14.25" thickTop="1" thickBot="1">
      <c r="A14" s="1861"/>
      <c r="B14" s="2433" t="s">
        <v>623</v>
      </c>
      <c r="C14" s="2433"/>
      <c r="D14" s="2433"/>
      <c r="E14" s="1782" t="s">
        <v>519</v>
      </c>
      <c r="F14" s="1782" t="s">
        <v>624</v>
      </c>
      <c r="G14" s="1865" t="s">
        <v>1043</v>
      </c>
    </row>
    <row r="15" spans="1:7" s="1100" customFormat="1" ht="14.1" customHeight="1" thickTop="1">
      <c r="A15" s="1214"/>
      <c r="B15" s="1226"/>
      <c r="C15" s="1227"/>
      <c r="D15" s="1104"/>
      <c r="E15" s="1104"/>
      <c r="F15" s="1104"/>
      <c r="G15" s="1104"/>
    </row>
    <row r="16" spans="1:7" ht="14.1" customHeight="1">
      <c r="C16" s="501" t="s">
        <v>522</v>
      </c>
      <c r="D16" s="212"/>
      <c r="E16" s="212"/>
      <c r="F16" s="212"/>
      <c r="G16" s="213"/>
    </row>
    <row r="17" spans="1:11">
      <c r="A17" s="308" t="s">
        <v>523</v>
      </c>
      <c r="B17" s="270">
        <v>2801</v>
      </c>
      <c r="C17" s="269" t="s">
        <v>1040</v>
      </c>
      <c r="D17" s="223"/>
      <c r="E17" s="223"/>
      <c r="F17" s="223"/>
      <c r="G17" s="223"/>
    </row>
    <row r="18" spans="1:11">
      <c r="A18" s="308"/>
      <c r="B18" s="284">
        <v>5</v>
      </c>
      <c r="C18" s="248" t="s">
        <v>1571</v>
      </c>
      <c r="D18" s="515"/>
      <c r="E18" s="515"/>
      <c r="F18" s="515"/>
      <c r="G18" s="515"/>
    </row>
    <row r="19" spans="1:11">
      <c r="A19" s="308"/>
      <c r="B19" s="933">
        <v>5.8</v>
      </c>
      <c r="C19" s="269" t="s">
        <v>565</v>
      </c>
      <c r="D19" s="515"/>
      <c r="E19" s="515"/>
      <c r="F19" s="515"/>
      <c r="G19" s="515"/>
    </row>
    <row r="20" spans="1:11">
      <c r="A20" s="308"/>
      <c r="B20" s="288">
        <v>63</v>
      </c>
      <c r="C20" s="248" t="s">
        <v>713</v>
      </c>
      <c r="D20" s="515"/>
      <c r="E20" s="515"/>
      <c r="F20" s="515"/>
      <c r="G20" s="515"/>
    </row>
    <row r="21" spans="1:11">
      <c r="A21" s="308"/>
      <c r="B21" s="284">
        <v>45</v>
      </c>
      <c r="C21" s="248" t="s">
        <v>537</v>
      </c>
      <c r="D21" s="515"/>
      <c r="E21" s="515"/>
      <c r="F21" s="515"/>
      <c r="G21" s="515"/>
    </row>
    <row r="22" spans="1:11">
      <c r="A22" s="308"/>
      <c r="B22" s="247" t="s">
        <v>1572</v>
      </c>
      <c r="C22" s="248" t="s">
        <v>1573</v>
      </c>
      <c r="D22" s="223"/>
      <c r="E22" s="223">
        <v>70285</v>
      </c>
      <c r="F22" s="1799">
        <v>0</v>
      </c>
      <c r="G22" s="515">
        <f>F22+E22</f>
        <v>70285</v>
      </c>
      <c r="I22" s="188" t="s">
        <v>1892</v>
      </c>
      <c r="K22" s="188" t="s">
        <v>389</v>
      </c>
    </row>
    <row r="23" spans="1:11">
      <c r="A23" s="308" t="s">
        <v>517</v>
      </c>
      <c r="B23" s="284">
        <v>45</v>
      </c>
      <c r="C23" s="248" t="s">
        <v>537</v>
      </c>
      <c r="D23" s="515"/>
      <c r="E23" s="259">
        <f>SUM(E22:E22)</f>
        <v>70285</v>
      </c>
      <c r="F23" s="1889">
        <f>SUM(F22:F22)</f>
        <v>0</v>
      </c>
      <c r="G23" s="259">
        <f>SUM(G22:G22)</f>
        <v>70285</v>
      </c>
    </row>
    <row r="24" spans="1:11" ht="8.1" customHeight="1">
      <c r="A24" s="308"/>
      <c r="B24" s="247"/>
      <c r="C24" s="248"/>
      <c r="D24" s="223"/>
      <c r="E24" s="223"/>
      <c r="F24" s="223"/>
      <c r="G24" s="515"/>
    </row>
    <row r="25" spans="1:11">
      <c r="A25" s="308"/>
      <c r="B25" s="496">
        <v>46</v>
      </c>
      <c r="C25" s="248" t="s">
        <v>542</v>
      </c>
      <c r="D25" s="223"/>
      <c r="E25" s="223"/>
      <c r="F25" s="223"/>
      <c r="G25" s="515"/>
    </row>
    <row r="26" spans="1:11" ht="25.5">
      <c r="A26" s="308"/>
      <c r="B26" s="247" t="s">
        <v>2073</v>
      </c>
      <c r="C26" s="248" t="s">
        <v>2074</v>
      </c>
      <c r="D26" s="223"/>
      <c r="E26" s="223">
        <v>4800</v>
      </c>
      <c r="F26" s="1799">
        <v>0</v>
      </c>
      <c r="G26" s="515">
        <f>F26+E26</f>
        <v>4800</v>
      </c>
      <c r="I26" s="188" t="s">
        <v>1892</v>
      </c>
      <c r="K26" s="188" t="s">
        <v>389</v>
      </c>
    </row>
    <row r="27" spans="1:11" ht="8.1" customHeight="1">
      <c r="A27" s="308"/>
      <c r="B27" s="247"/>
      <c r="C27" s="248"/>
      <c r="D27" s="223"/>
      <c r="E27" s="223"/>
      <c r="F27" s="223"/>
      <c r="G27" s="515"/>
    </row>
    <row r="28" spans="1:11">
      <c r="A28" s="308"/>
      <c r="B28" s="496">
        <v>47</v>
      </c>
      <c r="C28" s="248" t="s">
        <v>546</v>
      </c>
      <c r="D28" s="223"/>
      <c r="E28" s="223"/>
      <c r="F28" s="223"/>
      <c r="G28" s="515"/>
    </row>
    <row r="29" spans="1:11" ht="25.5">
      <c r="A29" s="308"/>
      <c r="B29" s="247" t="s">
        <v>2075</v>
      </c>
      <c r="C29" s="248" t="s">
        <v>2076</v>
      </c>
      <c r="D29" s="223"/>
      <c r="E29" s="223">
        <v>10408</v>
      </c>
      <c r="F29" s="1799">
        <v>0</v>
      </c>
      <c r="G29" s="515">
        <f>F29+E29</f>
        <v>10408</v>
      </c>
      <c r="I29" s="188" t="s">
        <v>1892</v>
      </c>
      <c r="K29" s="188" t="s">
        <v>389</v>
      </c>
    </row>
    <row r="30" spans="1:11">
      <c r="A30" s="308" t="s">
        <v>517</v>
      </c>
      <c r="B30" s="496">
        <v>47</v>
      </c>
      <c r="C30" s="248" t="s">
        <v>546</v>
      </c>
      <c r="D30" s="223"/>
      <c r="E30" s="262">
        <f>SUM(E29:E29)</f>
        <v>10408</v>
      </c>
      <c r="F30" s="1779">
        <f>SUM(F29:F29)</f>
        <v>0</v>
      </c>
      <c r="G30" s="262">
        <f>SUM(G29:G29)</f>
        <v>10408</v>
      </c>
    </row>
    <row r="31" spans="1:11">
      <c r="A31" s="308"/>
      <c r="B31" s="247"/>
      <c r="C31" s="248"/>
      <c r="D31" s="223"/>
      <c r="E31" s="223"/>
      <c r="F31" s="223"/>
      <c r="G31" s="515"/>
    </row>
    <row r="32" spans="1:11">
      <c r="A32" s="308"/>
      <c r="B32" s="496">
        <v>48</v>
      </c>
      <c r="C32" s="248" t="s">
        <v>550</v>
      </c>
      <c r="D32" s="223"/>
      <c r="E32" s="223"/>
      <c r="F32" s="223"/>
      <c r="G32" s="515"/>
    </row>
    <row r="33" spans="1:11" ht="25.5">
      <c r="A33" s="308"/>
      <c r="B33" s="247" t="s">
        <v>2077</v>
      </c>
      <c r="C33" s="248" t="s">
        <v>2078</v>
      </c>
      <c r="D33" s="223"/>
      <c r="E33" s="223">
        <v>10778</v>
      </c>
      <c r="F33" s="1799">
        <v>0</v>
      </c>
      <c r="G33" s="515">
        <f>F33+E33</f>
        <v>10778</v>
      </c>
      <c r="K33" s="188" t="s">
        <v>389</v>
      </c>
    </row>
    <row r="34" spans="1:11">
      <c r="A34" s="308" t="s">
        <v>517</v>
      </c>
      <c r="B34" s="496">
        <v>48</v>
      </c>
      <c r="C34" s="248" t="s">
        <v>550</v>
      </c>
      <c r="D34" s="223"/>
      <c r="E34" s="262">
        <f>SUM(E33:E33)</f>
        <v>10778</v>
      </c>
      <c r="F34" s="1779">
        <f>SUM(F33:F33)</f>
        <v>0</v>
      </c>
      <c r="G34" s="262">
        <f>SUM(G33:G33)</f>
        <v>10778</v>
      </c>
    </row>
    <row r="35" spans="1:11">
      <c r="A35" s="308" t="s">
        <v>517</v>
      </c>
      <c r="B35" s="288">
        <v>63</v>
      </c>
      <c r="C35" s="248" t="s">
        <v>713</v>
      </c>
      <c r="D35" s="223"/>
      <c r="E35" s="262">
        <f>E34+E30+E26+E23</f>
        <v>96271</v>
      </c>
      <c r="F35" s="1779">
        <f>F34+F30+F26+F23</f>
        <v>0</v>
      </c>
      <c r="G35" s="262">
        <f>G34+G30+G26+G23</f>
        <v>96271</v>
      </c>
    </row>
    <row r="36" spans="1:11">
      <c r="A36" s="497" t="s">
        <v>517</v>
      </c>
      <c r="B36" s="2171">
        <v>5.8</v>
      </c>
      <c r="C36" s="516" t="s">
        <v>565</v>
      </c>
      <c r="D36" s="224"/>
      <c r="E36" s="262">
        <f t="shared" ref="E36:G37" si="0">E35</f>
        <v>96271</v>
      </c>
      <c r="F36" s="1779">
        <f t="shared" si="0"/>
        <v>0</v>
      </c>
      <c r="G36" s="262">
        <f t="shared" si="0"/>
        <v>96271</v>
      </c>
    </row>
    <row r="37" spans="1:11">
      <c r="A37" s="2016" t="s">
        <v>517</v>
      </c>
      <c r="B37" s="2118">
        <v>5</v>
      </c>
      <c r="C37" s="280" t="s">
        <v>1571</v>
      </c>
      <c r="D37" s="282"/>
      <c r="E37" s="262">
        <f t="shared" si="0"/>
        <v>96271</v>
      </c>
      <c r="F37" s="1779">
        <f t="shared" si="0"/>
        <v>0</v>
      </c>
      <c r="G37" s="262">
        <f t="shared" si="0"/>
        <v>96271</v>
      </c>
      <c r="H37" s="188" t="s">
        <v>697</v>
      </c>
    </row>
    <row r="38" spans="1:11">
      <c r="A38" s="308"/>
      <c r="B38" s="284"/>
      <c r="C38" s="248"/>
      <c r="D38" s="223"/>
      <c r="E38" s="223"/>
      <c r="F38" s="223"/>
      <c r="G38" s="223"/>
    </row>
    <row r="39" spans="1:11">
      <c r="A39" s="308"/>
      <c r="B39" s="288">
        <v>80</v>
      </c>
      <c r="C39" s="248" t="s">
        <v>1759</v>
      </c>
      <c r="D39" s="515"/>
      <c r="E39" s="515"/>
      <c r="F39" s="515"/>
      <c r="G39" s="515"/>
    </row>
    <row r="40" spans="1:11">
      <c r="A40" s="308"/>
      <c r="B40" s="933">
        <v>80.001000000000005</v>
      </c>
      <c r="C40" s="269" t="s">
        <v>1431</v>
      </c>
      <c r="D40" s="515"/>
      <c r="E40" s="515"/>
      <c r="F40" s="515"/>
      <c r="G40" s="515"/>
    </row>
    <row r="41" spans="1:11">
      <c r="A41" s="308"/>
      <c r="B41" s="273">
        <v>0.44</v>
      </c>
      <c r="C41" s="248" t="s">
        <v>526</v>
      </c>
      <c r="D41" s="515"/>
      <c r="E41" s="515"/>
      <c r="F41" s="515"/>
      <c r="G41" s="515"/>
    </row>
    <row r="42" spans="1:11">
      <c r="A42" s="308"/>
      <c r="B42" s="247" t="s">
        <v>1432</v>
      </c>
      <c r="C42" s="248" t="s">
        <v>528</v>
      </c>
      <c r="D42" s="515"/>
      <c r="E42" s="223">
        <v>33383</v>
      </c>
      <c r="F42" s="1888">
        <v>0</v>
      </c>
      <c r="G42" s="223">
        <f>F42+E42</f>
        <v>33383</v>
      </c>
      <c r="I42" s="188" t="s">
        <v>2079</v>
      </c>
      <c r="K42" s="188" t="s">
        <v>389</v>
      </c>
    </row>
    <row r="43" spans="1:11">
      <c r="A43" s="308"/>
      <c r="B43" s="247" t="s">
        <v>1434</v>
      </c>
      <c r="C43" s="248" t="s">
        <v>532</v>
      </c>
      <c r="D43" s="515"/>
      <c r="E43" s="223">
        <v>1000</v>
      </c>
      <c r="F43" s="1888">
        <v>0</v>
      </c>
      <c r="G43" s="223">
        <f>F43+E43</f>
        <v>1000</v>
      </c>
      <c r="I43" s="188" t="s">
        <v>2080</v>
      </c>
      <c r="K43" s="188" t="s">
        <v>389</v>
      </c>
    </row>
    <row r="44" spans="1:11">
      <c r="A44" s="308"/>
      <c r="B44" s="247" t="s">
        <v>261</v>
      </c>
      <c r="C44" s="248" t="s">
        <v>2081</v>
      </c>
      <c r="D44" s="223"/>
      <c r="E44" s="223">
        <v>718</v>
      </c>
      <c r="F44" s="1799">
        <v>0</v>
      </c>
      <c r="G44" s="223">
        <f>F44+E44</f>
        <v>718</v>
      </c>
      <c r="I44" s="188" t="s">
        <v>2082</v>
      </c>
      <c r="K44" s="188" t="s">
        <v>389</v>
      </c>
    </row>
    <row r="45" spans="1:11">
      <c r="A45" s="308" t="s">
        <v>517</v>
      </c>
      <c r="B45" s="273">
        <v>0.44</v>
      </c>
      <c r="C45" s="248" t="s">
        <v>526</v>
      </c>
      <c r="D45" s="223"/>
      <c r="E45" s="262">
        <f>SUM(E42:E44)</f>
        <v>35101</v>
      </c>
      <c r="F45" s="1779">
        <f>SUM(F42:F44)</f>
        <v>0</v>
      </c>
      <c r="G45" s="262">
        <f>SUM(G42:G44)</f>
        <v>35101</v>
      </c>
      <c r="H45" s="188" t="s">
        <v>697</v>
      </c>
    </row>
    <row r="46" spans="1:11">
      <c r="A46" s="308"/>
      <c r="B46" s="288"/>
      <c r="C46" s="248"/>
      <c r="D46" s="223"/>
      <c r="E46" s="223"/>
      <c r="F46" s="223"/>
      <c r="G46" s="223"/>
    </row>
    <row r="47" spans="1:11">
      <c r="A47" s="308"/>
      <c r="B47" s="273">
        <v>0.46</v>
      </c>
      <c r="C47" s="248" t="s">
        <v>542</v>
      </c>
      <c r="D47" s="515"/>
      <c r="E47" s="515"/>
      <c r="F47" s="515"/>
      <c r="G47" s="515"/>
    </row>
    <row r="48" spans="1:11">
      <c r="A48" s="308"/>
      <c r="B48" s="247" t="s">
        <v>1438</v>
      </c>
      <c r="C48" s="248" t="s">
        <v>528</v>
      </c>
      <c r="D48" s="515"/>
      <c r="E48" s="223">
        <v>3548</v>
      </c>
      <c r="F48" s="1888">
        <v>0</v>
      </c>
      <c r="G48" s="223">
        <f>F48+E48</f>
        <v>3548</v>
      </c>
      <c r="I48" s="188" t="s">
        <v>2079</v>
      </c>
      <c r="K48" s="188" t="s">
        <v>389</v>
      </c>
    </row>
    <row r="49" spans="1:11">
      <c r="A49" s="308"/>
      <c r="B49" s="247" t="s">
        <v>0</v>
      </c>
      <c r="C49" s="248" t="s">
        <v>532</v>
      </c>
      <c r="D49" s="223"/>
      <c r="E49" s="223">
        <v>230</v>
      </c>
      <c r="F49" s="1778">
        <v>0</v>
      </c>
      <c r="G49" s="223">
        <f>F49+E49</f>
        <v>230</v>
      </c>
      <c r="I49" s="188" t="s">
        <v>2083</v>
      </c>
      <c r="K49" s="188" t="s">
        <v>389</v>
      </c>
    </row>
    <row r="50" spans="1:11">
      <c r="A50" s="308" t="s">
        <v>517</v>
      </c>
      <c r="B50" s="273">
        <v>0.46</v>
      </c>
      <c r="C50" s="248" t="s">
        <v>542</v>
      </c>
      <c r="D50" s="223"/>
      <c r="E50" s="262">
        <f>SUM(E48:E49)</f>
        <v>3778</v>
      </c>
      <c r="F50" s="1779">
        <f>SUM(F48:F49)</f>
        <v>0</v>
      </c>
      <c r="G50" s="262">
        <f>SUM(G48:G49)</f>
        <v>3778</v>
      </c>
      <c r="H50" s="188" t="s">
        <v>697</v>
      </c>
    </row>
    <row r="51" spans="1:11">
      <c r="A51" s="308"/>
      <c r="B51" s="288"/>
      <c r="C51" s="248"/>
      <c r="D51" s="223"/>
      <c r="E51" s="223"/>
      <c r="F51" s="223"/>
      <c r="G51" s="223"/>
    </row>
    <row r="52" spans="1:11">
      <c r="A52" s="308"/>
      <c r="B52" s="273">
        <v>0.47</v>
      </c>
      <c r="C52" s="248" t="s">
        <v>546</v>
      </c>
      <c r="D52" s="515"/>
      <c r="E52" s="515"/>
      <c r="F52" s="515"/>
      <c r="G52" s="515"/>
    </row>
    <row r="53" spans="1:11">
      <c r="A53" s="308"/>
      <c r="B53" s="247" t="s">
        <v>1</v>
      </c>
      <c r="C53" s="248" t="s">
        <v>528</v>
      </c>
      <c r="D53" s="515"/>
      <c r="E53" s="223">
        <v>4982</v>
      </c>
      <c r="F53" s="1888">
        <v>0</v>
      </c>
      <c r="G53" s="223">
        <f>F53+E53</f>
        <v>4982</v>
      </c>
      <c r="I53" s="188" t="s">
        <v>2079</v>
      </c>
      <c r="K53" s="188" t="s">
        <v>389</v>
      </c>
    </row>
    <row r="54" spans="1:11">
      <c r="A54" s="308"/>
      <c r="B54" s="247" t="s">
        <v>3</v>
      </c>
      <c r="C54" s="248" t="s">
        <v>532</v>
      </c>
      <c r="D54" s="223"/>
      <c r="E54" s="223">
        <v>150</v>
      </c>
      <c r="F54" s="1778">
        <v>0</v>
      </c>
      <c r="G54" s="223">
        <f>F54+E54</f>
        <v>150</v>
      </c>
      <c r="I54" s="188" t="s">
        <v>2083</v>
      </c>
      <c r="K54" s="188" t="s">
        <v>389</v>
      </c>
    </row>
    <row r="55" spans="1:11">
      <c r="A55" s="308" t="s">
        <v>517</v>
      </c>
      <c r="B55" s="273">
        <v>0.47</v>
      </c>
      <c r="C55" s="248" t="s">
        <v>546</v>
      </c>
      <c r="D55" s="223"/>
      <c r="E55" s="262">
        <f>SUM(E53:E54)</f>
        <v>5132</v>
      </c>
      <c r="F55" s="1779">
        <f>SUM(F53:F54)</f>
        <v>0</v>
      </c>
      <c r="G55" s="262">
        <f>SUM(G53:G54)</f>
        <v>5132</v>
      </c>
      <c r="H55" s="188" t="s">
        <v>697</v>
      </c>
    </row>
    <row r="56" spans="1:11" ht="15" customHeight="1">
      <c r="A56" s="308"/>
      <c r="B56" s="288"/>
      <c r="C56" s="248"/>
      <c r="D56" s="223"/>
      <c r="E56" s="223"/>
      <c r="F56" s="223"/>
      <c r="G56" s="223"/>
    </row>
    <row r="57" spans="1:11">
      <c r="A57" s="308"/>
      <c r="B57" s="273">
        <v>0.48</v>
      </c>
      <c r="C57" s="248" t="s">
        <v>550</v>
      </c>
      <c r="D57" s="515"/>
      <c r="E57" s="515"/>
      <c r="F57" s="515"/>
      <c r="G57" s="515"/>
    </row>
    <row r="58" spans="1:11">
      <c r="A58" s="308"/>
      <c r="B58" s="247" t="s">
        <v>4</v>
      </c>
      <c r="C58" s="248" t="s">
        <v>528</v>
      </c>
      <c r="D58" s="515"/>
      <c r="E58" s="223">
        <v>5789</v>
      </c>
      <c r="F58" s="1888">
        <v>0</v>
      </c>
      <c r="G58" s="223">
        <f>F58+E58</f>
        <v>5789</v>
      </c>
      <c r="I58" s="188" t="s">
        <v>2079</v>
      </c>
      <c r="K58" s="188" t="s">
        <v>389</v>
      </c>
    </row>
    <row r="59" spans="1:11">
      <c r="A59" s="308"/>
      <c r="B59" s="247" t="s">
        <v>6</v>
      </c>
      <c r="C59" s="248" t="s">
        <v>532</v>
      </c>
      <c r="D59" s="223"/>
      <c r="E59" s="223">
        <v>230</v>
      </c>
      <c r="F59" s="1778">
        <v>0</v>
      </c>
      <c r="G59" s="223">
        <f>F59+E59</f>
        <v>230</v>
      </c>
      <c r="I59" s="188" t="s">
        <v>2083</v>
      </c>
      <c r="K59" s="188" t="s">
        <v>389</v>
      </c>
    </row>
    <row r="60" spans="1:11">
      <c r="A60" s="308" t="s">
        <v>517</v>
      </c>
      <c r="B60" s="273">
        <v>0.48</v>
      </c>
      <c r="C60" s="248" t="s">
        <v>550</v>
      </c>
      <c r="D60" s="223"/>
      <c r="E60" s="262">
        <f>SUM(E58:E59)</f>
        <v>6019</v>
      </c>
      <c r="F60" s="1779">
        <f>SUM(F58:F59)</f>
        <v>0</v>
      </c>
      <c r="G60" s="262">
        <f>SUM(G58:G59)</f>
        <v>6019</v>
      </c>
      <c r="H60" s="188" t="s">
        <v>697</v>
      </c>
    </row>
    <row r="61" spans="1:11" ht="15" customHeight="1">
      <c r="A61" s="308"/>
      <c r="B61" s="273"/>
      <c r="C61" s="248"/>
      <c r="D61" s="223"/>
      <c r="E61" s="223"/>
      <c r="F61" s="223"/>
      <c r="G61" s="223"/>
    </row>
    <row r="62" spans="1:11" ht="25.5">
      <c r="A62" s="308"/>
      <c r="B62" s="273">
        <v>0.49</v>
      </c>
      <c r="C62" s="248" t="s">
        <v>2084</v>
      </c>
      <c r="D62" s="223"/>
      <c r="E62" s="223"/>
      <c r="F62" s="223"/>
      <c r="G62" s="223"/>
    </row>
    <row r="63" spans="1:11">
      <c r="A63" s="308"/>
      <c r="B63" s="2170" t="s">
        <v>1995</v>
      </c>
      <c r="C63" s="248" t="s">
        <v>1597</v>
      </c>
      <c r="D63" s="30"/>
      <c r="E63" s="1778">
        <v>0</v>
      </c>
      <c r="F63" s="25">
        <v>15000</v>
      </c>
      <c r="G63" s="223">
        <f>F63</f>
        <v>15000</v>
      </c>
      <c r="I63" s="188" t="s">
        <v>1992</v>
      </c>
      <c r="K63" s="188" t="s">
        <v>389</v>
      </c>
    </row>
    <row r="64" spans="1:11" ht="25.5">
      <c r="A64" s="308" t="s">
        <v>517</v>
      </c>
      <c r="B64" s="273">
        <v>0.49</v>
      </c>
      <c r="C64" s="248" t="s">
        <v>2084</v>
      </c>
      <c r="D64" s="30"/>
      <c r="E64" s="1796">
        <f>E63</f>
        <v>0</v>
      </c>
      <c r="F64" s="32">
        <f>SUM(F63)</f>
        <v>15000</v>
      </c>
      <c r="G64" s="32">
        <f>SUM(G63)</f>
        <v>15000</v>
      </c>
      <c r="H64" s="188" t="s">
        <v>2091</v>
      </c>
    </row>
    <row r="65" spans="1:8">
      <c r="A65" s="308" t="s">
        <v>517</v>
      </c>
      <c r="B65" s="933">
        <v>80.001000000000005</v>
      </c>
      <c r="C65" s="269" t="s">
        <v>1431</v>
      </c>
      <c r="D65" s="223"/>
      <c r="E65" s="262">
        <f>E60+E55+E50+E45+E64</f>
        <v>50030</v>
      </c>
      <c r="F65" s="262">
        <f>F60+F55+F50+F45+F64</f>
        <v>15000</v>
      </c>
      <c r="G65" s="262">
        <f>G60+G55+G50+G45+G64</f>
        <v>65030</v>
      </c>
    </row>
    <row r="66" spans="1:8">
      <c r="A66" s="308" t="s">
        <v>517</v>
      </c>
      <c r="B66" s="288">
        <v>80</v>
      </c>
      <c r="C66" s="248" t="s">
        <v>1759</v>
      </c>
      <c r="D66" s="223"/>
      <c r="E66" s="262">
        <f>E65</f>
        <v>50030</v>
      </c>
      <c r="F66" s="262">
        <f>F65</f>
        <v>15000</v>
      </c>
      <c r="G66" s="262">
        <f>G65</f>
        <v>65030</v>
      </c>
    </row>
    <row r="67" spans="1:8">
      <c r="A67" s="308" t="s">
        <v>517</v>
      </c>
      <c r="B67" s="270">
        <v>2801</v>
      </c>
      <c r="C67" s="269" t="s">
        <v>1040</v>
      </c>
      <c r="D67" s="224"/>
      <c r="E67" s="262">
        <f>E66+E37</f>
        <v>146301</v>
      </c>
      <c r="F67" s="262">
        <f>F66+F37</f>
        <v>15000</v>
      </c>
      <c r="G67" s="262">
        <f>G66+G37</f>
        <v>161301</v>
      </c>
    </row>
    <row r="68" spans="1:8">
      <c r="A68" s="522" t="s">
        <v>517</v>
      </c>
      <c r="B68" s="286"/>
      <c r="C68" s="287" t="s">
        <v>522</v>
      </c>
      <c r="D68" s="262"/>
      <c r="E68" s="262">
        <f>E67</f>
        <v>146301</v>
      </c>
      <c r="F68" s="262">
        <f>F67</f>
        <v>15000</v>
      </c>
      <c r="G68" s="262">
        <f>G67</f>
        <v>161301</v>
      </c>
    </row>
    <row r="69" spans="1:8" ht="9.9499999999999993" customHeight="1">
      <c r="A69" s="2016"/>
      <c r="B69" s="2116"/>
      <c r="C69" s="1992"/>
      <c r="D69" s="282"/>
      <c r="E69" s="282"/>
      <c r="F69" s="282"/>
      <c r="G69" s="282"/>
    </row>
    <row r="70" spans="1:8">
      <c r="A70" s="308"/>
      <c r="B70" s="288"/>
      <c r="C70" s="269" t="s">
        <v>1392</v>
      </c>
      <c r="D70" s="223"/>
      <c r="E70" s="223"/>
      <c r="F70" s="223"/>
      <c r="G70" s="223"/>
    </row>
    <row r="71" spans="1:8">
      <c r="A71" s="308" t="s">
        <v>523</v>
      </c>
      <c r="B71" s="270">
        <v>4801</v>
      </c>
      <c r="C71" s="269" t="s">
        <v>2086</v>
      </c>
      <c r="D71" s="255"/>
      <c r="E71" s="255"/>
      <c r="F71" s="255"/>
      <c r="G71" s="255"/>
    </row>
    <row r="72" spans="1:8" ht="13.5" customHeight="1">
      <c r="A72" s="308"/>
      <c r="B72" s="284">
        <v>5</v>
      </c>
      <c r="C72" s="248" t="s">
        <v>1571</v>
      </c>
      <c r="D72" s="515"/>
      <c r="E72" s="515"/>
      <c r="F72" s="515"/>
      <c r="G72" s="515"/>
    </row>
    <row r="73" spans="1:8" ht="13.5" customHeight="1">
      <c r="A73" s="308"/>
      <c r="B73" s="910">
        <v>5.8</v>
      </c>
      <c r="C73" s="269" t="s">
        <v>565</v>
      </c>
      <c r="D73" s="515"/>
      <c r="E73" s="515"/>
      <c r="F73" s="515"/>
      <c r="G73" s="515"/>
    </row>
    <row r="74" spans="1:8" ht="25.5">
      <c r="A74" s="308"/>
      <c r="B74" s="284">
        <v>47</v>
      </c>
      <c r="C74" s="248" t="s">
        <v>102</v>
      </c>
      <c r="D74" s="515"/>
      <c r="E74" s="515"/>
      <c r="F74" s="515"/>
      <c r="G74" s="515"/>
    </row>
    <row r="75" spans="1:8" ht="63.75">
      <c r="A75" s="308"/>
      <c r="B75" s="284">
        <v>76</v>
      </c>
      <c r="C75" s="1229" t="s">
        <v>1881</v>
      </c>
      <c r="D75" s="1230"/>
      <c r="E75" s="223"/>
      <c r="F75" s="223"/>
      <c r="G75" s="223"/>
    </row>
    <row r="76" spans="1:8">
      <c r="A76" s="308"/>
      <c r="B76" s="284" t="s">
        <v>1882</v>
      </c>
      <c r="C76" s="248" t="s">
        <v>271</v>
      </c>
      <c r="D76" s="30"/>
      <c r="E76" s="25">
        <v>1</v>
      </c>
      <c r="F76" s="1778">
        <v>0</v>
      </c>
      <c r="G76" s="25">
        <f>F76+E76</f>
        <v>1</v>
      </c>
    </row>
    <row r="77" spans="1:8" ht="25.5">
      <c r="A77" s="308" t="s">
        <v>517</v>
      </c>
      <c r="B77" s="284">
        <v>47</v>
      </c>
      <c r="C77" s="248" t="s">
        <v>102</v>
      </c>
      <c r="D77" s="296"/>
      <c r="E77" s="260">
        <f>SUM(E75:E76)</f>
        <v>1</v>
      </c>
      <c r="F77" s="1787">
        <f>SUM(F75:F76)</f>
        <v>0</v>
      </c>
      <c r="G77" s="260">
        <f>SUM(G75:G76)</f>
        <v>1</v>
      </c>
      <c r="H77" s="188" t="s">
        <v>1509</v>
      </c>
    </row>
    <row r="78" spans="1:8" ht="18.75" customHeight="1">
      <c r="A78" s="308"/>
      <c r="B78" s="284"/>
      <c r="C78" s="248"/>
      <c r="D78" s="515"/>
      <c r="E78" s="515"/>
      <c r="F78" s="515"/>
      <c r="G78" s="515"/>
    </row>
    <row r="79" spans="1:8" ht="3.75" customHeight="1">
      <c r="A79" s="308"/>
      <c r="B79" s="284"/>
      <c r="C79" s="248"/>
      <c r="D79" s="515"/>
      <c r="E79" s="515"/>
      <c r="F79" s="515"/>
      <c r="G79" s="515"/>
    </row>
    <row r="80" spans="1:8" ht="25.5">
      <c r="A80" s="308"/>
      <c r="B80" s="288">
        <v>63</v>
      </c>
      <c r="C80" s="248" t="s">
        <v>1087</v>
      </c>
      <c r="D80" s="223"/>
      <c r="E80" s="223"/>
      <c r="F80" s="223"/>
      <c r="G80" s="223"/>
    </row>
    <row r="81" spans="1:8">
      <c r="A81" s="308"/>
      <c r="B81" s="288" t="s">
        <v>1515</v>
      </c>
      <c r="C81" s="248" t="s">
        <v>271</v>
      </c>
      <c r="D81" s="223"/>
      <c r="E81" s="25">
        <v>5600</v>
      </c>
      <c r="F81" s="1799">
        <v>0</v>
      </c>
      <c r="G81" s="25">
        <f>F81+E81</f>
        <v>5600</v>
      </c>
      <c r="H81" s="188" t="s">
        <v>1501</v>
      </c>
    </row>
    <row r="82" spans="1:8">
      <c r="A82" s="308"/>
      <c r="B82" s="288"/>
      <c r="C82" s="248"/>
      <c r="D82" s="223"/>
      <c r="E82" s="25"/>
      <c r="F82" s="223"/>
      <c r="G82" s="25"/>
    </row>
    <row r="83" spans="1:8" ht="25.5">
      <c r="A83" s="308"/>
      <c r="B83" s="288">
        <v>72</v>
      </c>
      <c r="C83" s="248" t="s">
        <v>1489</v>
      </c>
      <c r="D83" s="223"/>
      <c r="E83" s="223"/>
      <c r="F83" s="223"/>
      <c r="G83" s="223"/>
    </row>
    <row r="84" spans="1:8" ht="14.45" customHeight="1">
      <c r="A84" s="308"/>
      <c r="B84" s="288" t="s">
        <v>2094</v>
      </c>
      <c r="C84" s="248" t="s">
        <v>271</v>
      </c>
      <c r="D84" s="25"/>
      <c r="E84" s="25">
        <v>600</v>
      </c>
      <c r="F84" s="1778">
        <v>0</v>
      </c>
      <c r="G84" s="25">
        <f>F84+E84</f>
        <v>600</v>
      </c>
      <c r="H84" s="188" t="s">
        <v>1501</v>
      </c>
    </row>
    <row r="85" spans="1:8">
      <c r="A85" s="308"/>
      <c r="B85" s="288"/>
      <c r="C85" s="248"/>
      <c r="D85" s="223"/>
      <c r="E85" s="223"/>
      <c r="F85" s="223"/>
      <c r="G85" s="223"/>
    </row>
    <row r="86" spans="1:8" ht="14.45" customHeight="1">
      <c r="A86" s="308"/>
      <c r="B86" s="288">
        <v>76</v>
      </c>
      <c r="C86" s="248" t="s">
        <v>1423</v>
      </c>
      <c r="D86" s="223"/>
      <c r="E86" s="223"/>
      <c r="F86" s="223"/>
      <c r="G86" s="223"/>
    </row>
    <row r="87" spans="1:8" ht="14.45" customHeight="1">
      <c r="A87" s="308"/>
      <c r="B87" s="288" t="s">
        <v>1424</v>
      </c>
      <c r="C87" s="248" t="s">
        <v>271</v>
      </c>
      <c r="D87" s="223"/>
      <c r="E87" s="25">
        <v>3000</v>
      </c>
      <c r="F87" s="1778">
        <v>0</v>
      </c>
      <c r="G87" s="25">
        <f>F87+E87</f>
        <v>3000</v>
      </c>
      <c r="H87" s="188" t="s">
        <v>1501</v>
      </c>
    </row>
    <row r="88" spans="1:8">
      <c r="A88" s="308"/>
      <c r="B88" s="288"/>
      <c r="C88" s="248"/>
      <c r="D88" s="223"/>
      <c r="E88" s="223"/>
      <c r="F88" s="223"/>
      <c r="G88" s="223"/>
    </row>
    <row r="89" spans="1:8">
      <c r="A89" s="308"/>
      <c r="B89" s="288">
        <v>82</v>
      </c>
      <c r="C89" s="248" t="s">
        <v>1888</v>
      </c>
      <c r="D89" s="223"/>
      <c r="E89" s="223"/>
      <c r="F89" s="223"/>
      <c r="G89" s="223"/>
    </row>
    <row r="90" spans="1:8">
      <c r="A90" s="308"/>
      <c r="B90" s="288" t="s">
        <v>1889</v>
      </c>
      <c r="C90" s="248" t="s">
        <v>271</v>
      </c>
      <c r="D90" s="223"/>
      <c r="E90" s="25">
        <v>800</v>
      </c>
      <c r="F90" s="1778">
        <v>0</v>
      </c>
      <c r="G90" s="25">
        <f>F90+E90</f>
        <v>800</v>
      </c>
      <c r="H90" s="188" t="s">
        <v>1501</v>
      </c>
    </row>
    <row r="91" spans="1:8">
      <c r="A91" s="308"/>
      <c r="B91" s="288"/>
      <c r="C91" s="248"/>
      <c r="D91" s="223"/>
      <c r="E91" s="223"/>
      <c r="F91" s="223"/>
      <c r="G91" s="223"/>
    </row>
    <row r="92" spans="1:8">
      <c r="A92" s="308"/>
      <c r="B92" s="284" t="s">
        <v>1004</v>
      </c>
      <c r="C92" s="248" t="s">
        <v>1454</v>
      </c>
      <c r="D92" s="25"/>
      <c r="E92" s="25"/>
      <c r="F92" s="25"/>
      <c r="G92" s="25"/>
    </row>
    <row r="93" spans="1:8">
      <c r="A93" s="308"/>
      <c r="B93" s="284" t="s">
        <v>1494</v>
      </c>
      <c r="C93" s="248" t="s">
        <v>271</v>
      </c>
      <c r="D93" s="25"/>
      <c r="E93" s="25">
        <v>10000</v>
      </c>
      <c r="F93" s="1778">
        <v>0</v>
      </c>
      <c r="G93" s="25">
        <f>E93</f>
        <v>10000</v>
      </c>
      <c r="H93" s="188" t="s">
        <v>1502</v>
      </c>
    </row>
    <row r="94" spans="1:8" ht="25.5">
      <c r="A94" s="308"/>
      <c r="B94" s="288">
        <v>94</v>
      </c>
      <c r="C94" s="248" t="s">
        <v>1890</v>
      </c>
      <c r="D94" s="25"/>
      <c r="E94" s="25"/>
      <c r="F94" s="223"/>
      <c r="G94" s="25"/>
    </row>
    <row r="95" spans="1:8">
      <c r="A95" s="308"/>
      <c r="B95" s="288" t="s">
        <v>1891</v>
      </c>
      <c r="C95" s="248" t="s">
        <v>271</v>
      </c>
      <c r="D95" s="25"/>
      <c r="E95" s="25">
        <v>10000</v>
      </c>
      <c r="F95" s="1778">
        <v>0</v>
      </c>
      <c r="G95" s="25">
        <f>F95+E95</f>
        <v>10000</v>
      </c>
      <c r="H95" s="188" t="s">
        <v>174</v>
      </c>
    </row>
    <row r="96" spans="1:8">
      <c r="A96" s="497" t="s">
        <v>517</v>
      </c>
      <c r="B96" s="2172">
        <v>5.8</v>
      </c>
      <c r="C96" s="516" t="s">
        <v>565</v>
      </c>
      <c r="D96" s="34"/>
      <c r="E96" s="32">
        <f>E90+E87+E84+E81+E95+E77+E93</f>
        <v>30001</v>
      </c>
      <c r="F96" s="1796">
        <f>F90+F87+F84+F81+F95+F77+F93</f>
        <v>0</v>
      </c>
      <c r="G96" s="32">
        <f>G90+G87+G84+G81+G95+G77+G93</f>
        <v>30001</v>
      </c>
    </row>
    <row r="97" spans="1:7">
      <c r="A97" s="2016" t="s">
        <v>517</v>
      </c>
      <c r="B97" s="2173">
        <v>5</v>
      </c>
      <c r="C97" s="280" t="s">
        <v>1571</v>
      </c>
      <c r="D97" s="48"/>
      <c r="E97" s="32">
        <f t="shared" ref="E97:G99" si="1">E96</f>
        <v>30001</v>
      </c>
      <c r="F97" s="1796">
        <f t="shared" si="1"/>
        <v>0</v>
      </c>
      <c r="G97" s="32">
        <f t="shared" si="1"/>
        <v>30001</v>
      </c>
    </row>
    <row r="98" spans="1:7">
      <c r="A98" s="499" t="s">
        <v>517</v>
      </c>
      <c r="B98" s="270">
        <v>4801</v>
      </c>
      <c r="C98" s="269" t="s">
        <v>2086</v>
      </c>
      <c r="D98" s="34"/>
      <c r="E98" s="32">
        <f t="shared" si="1"/>
        <v>30001</v>
      </c>
      <c r="F98" s="1796">
        <f t="shared" si="1"/>
        <v>0</v>
      </c>
      <c r="G98" s="32">
        <f t="shared" si="1"/>
        <v>30001</v>
      </c>
    </row>
    <row r="99" spans="1:7">
      <c r="A99" s="522" t="s">
        <v>517</v>
      </c>
      <c r="B99" s="286"/>
      <c r="C99" s="287" t="s">
        <v>1392</v>
      </c>
      <c r="D99" s="32"/>
      <c r="E99" s="32">
        <f t="shared" si="1"/>
        <v>30001</v>
      </c>
      <c r="F99" s="1796">
        <f t="shared" si="1"/>
        <v>0</v>
      </c>
      <c r="G99" s="32">
        <f t="shared" si="1"/>
        <v>30001</v>
      </c>
    </row>
    <row r="100" spans="1:7">
      <c r="A100" s="522" t="s">
        <v>517</v>
      </c>
      <c r="B100" s="286"/>
      <c r="C100" s="287" t="s">
        <v>518</v>
      </c>
      <c r="D100" s="262"/>
      <c r="E100" s="262">
        <f>E99+E68</f>
        <v>176302</v>
      </c>
      <c r="F100" s="262">
        <f>F99+F68</f>
        <v>15000</v>
      </c>
      <c r="G100" s="262">
        <f>G99+G68</f>
        <v>191302</v>
      </c>
    </row>
    <row r="101" spans="1:7">
      <c r="A101" s="308"/>
      <c r="B101" s="589" t="s">
        <v>1925</v>
      </c>
      <c r="C101" s="269"/>
      <c r="D101" s="223"/>
      <c r="E101" s="223"/>
      <c r="F101" s="223"/>
      <c r="G101" s="223"/>
    </row>
    <row r="102" spans="1:7">
      <c r="B102" s="1962"/>
      <c r="F102" s="201"/>
      <c r="G102" s="201"/>
    </row>
    <row r="103" spans="1:7" ht="54.75" customHeight="1">
      <c r="B103" s="2439" t="s">
        <v>1455</v>
      </c>
      <c r="C103" s="2469"/>
      <c r="D103" s="2469"/>
      <c r="E103" s="2469"/>
      <c r="F103" s="2469"/>
      <c r="G103" s="2469"/>
    </row>
    <row r="104" spans="1:7" ht="13.5" thickBot="1">
      <c r="F104" s="201"/>
      <c r="G104" s="201"/>
    </row>
    <row r="105" spans="1:7" ht="13.5" thickTop="1">
      <c r="B105" s="1826"/>
      <c r="C105" s="1825"/>
      <c r="D105" s="1827"/>
      <c r="E105" s="1882"/>
      <c r="F105" s="1881"/>
      <c r="G105" s="1883"/>
    </row>
    <row r="106" spans="1:7">
      <c r="F106" s="201"/>
      <c r="G106" s="201"/>
    </row>
    <row r="107" spans="1:7">
      <c r="B107" s="1099"/>
      <c r="C107" s="1099"/>
      <c r="D107" s="1099"/>
      <c r="E107" s="1107"/>
      <c r="F107" s="1107"/>
      <c r="G107" s="1107"/>
    </row>
    <row r="108" spans="1:7">
      <c r="F108" s="201"/>
      <c r="G108" s="201"/>
    </row>
  </sheetData>
  <autoFilter ref="A14:K101">
    <filterColumn colId="1" showButton="0"/>
    <filterColumn colId="2" showButton="0"/>
  </autoFilter>
  <customSheetViews>
    <customSheetView guid="{44B5F5DE-C96C-4269-969A-574D4EEEEEF5}" scale="190" showRuler="0" topLeftCell="A238">
      <selection activeCell="C288" sqref="C288"/>
      <rowBreaks count="26" manualBreakCount="26">
        <brk id="32" max="15" man="1"/>
        <brk id="61" max="15" man="1"/>
        <brk id="92" max="15" man="1"/>
        <brk id="121" max="15" man="1"/>
        <brk id="158" max="15" man="1"/>
        <brk id="196" max="15" man="1"/>
        <brk id="228" max="15" man="1"/>
        <brk id="264" max="15" man="1"/>
        <brk id="281" max="11" man="1"/>
        <brk id="313" max="18" man="1"/>
        <brk id="320" max="15" man="1"/>
        <brk id="350" max="15" man="1"/>
        <brk id="368" max="18" man="1"/>
        <brk id="371" max="15" man="1"/>
        <brk id="384" max="15" man="1"/>
        <brk id="400" max="15" man="1"/>
        <brk id="416" max="15" man="1"/>
        <brk id="434" max="18" man="1"/>
        <brk id="435" max="15" man="1"/>
        <brk id="452" max="15" man="1"/>
        <brk id="474" max="18" man="1"/>
        <brk id="475" max="15" man="1"/>
        <brk id="496" max="18" man="1"/>
        <brk id="497" max="15" man="1"/>
        <brk id="515" max="15" man="1"/>
        <brk id="542" max="15" man="1"/>
      </rowBreaks>
      <pageMargins left="0.74803149606299202" right="0.39370078740157499" top="0.74803149606299202" bottom="0.90551181102362199" header="0.511811023622047" footer="0.59055118110236204"/>
      <printOptions horizontalCentered="1"/>
      <pageSetup paperSize="9" firstPageNumber="24" orientation="landscape" blackAndWhite="1" useFirstPageNumber="1" r:id="rId1"/>
      <headerFooter alignWithMargins="0">
        <oddHeader xml:space="preserve">&amp;C   </oddHeader>
        <oddFooter>&amp;C&amp;"Times New Roman,Bold"   Vol-III    -    &amp;P</oddFooter>
      </headerFooter>
    </customSheetView>
    <customSheetView guid="{F13B090A-ECDA-4418-9F13-644A873400E7}" showPageBreaks="1" view="pageBreakPreview" showRuler="0" topLeftCell="A529">
      <selection activeCell="B549" sqref="B549:G549"/>
      <rowBreaks count="26" manualBreakCount="26">
        <brk id="32" max="15" man="1"/>
        <brk id="61" max="15" man="1"/>
        <brk id="92" max="15" man="1"/>
        <brk id="121" max="15" man="1"/>
        <brk id="158" max="15" man="1"/>
        <brk id="196" max="15" man="1"/>
        <brk id="228" max="15" man="1"/>
        <brk id="264" max="15" man="1"/>
        <brk id="281" max="11" man="1"/>
        <brk id="313" max="18" man="1"/>
        <brk id="320" max="15" man="1"/>
        <brk id="350" max="15" man="1"/>
        <brk id="368" max="18" man="1"/>
        <brk id="371" max="15" man="1"/>
        <brk id="384" max="15" man="1"/>
        <brk id="400" max="15" man="1"/>
        <brk id="416" max="15" man="1"/>
        <brk id="434" max="18" man="1"/>
        <brk id="435" max="15" man="1"/>
        <brk id="452" max="15" man="1"/>
        <brk id="474" max="18" man="1"/>
        <brk id="475" max="15" man="1"/>
        <brk id="492" max="18" man="1"/>
        <brk id="493" max="15" man="1"/>
        <brk id="511" max="15" man="1"/>
        <brk id="538" max="15" man="1"/>
      </rowBreaks>
      <pageMargins left="0.74803149606299202" right="0.39370078740157499" top="0.74803149606299202" bottom="0.90551181102362199" header="0.511811023622047" footer="0.59055118110236204"/>
      <printOptions horizontalCentered="1"/>
      <pageSetup paperSize="9" firstPageNumber="24" orientation="landscape" blackAndWhite="1" useFirstPageNumber="1" r:id="rId2"/>
      <headerFooter alignWithMargins="0">
        <oddHeader xml:space="preserve">&amp;C   </oddHeader>
        <oddFooter>&amp;C&amp;"Times New Roman,Bold"   Vol-III    -    &amp;P</oddFooter>
      </headerFooter>
    </customSheetView>
    <customSheetView guid="{63DB0950-E90F-4380-862C-985B5EB19119}" scale="190" showRuler="0" topLeftCell="A238">
      <selection activeCell="C288" sqref="C288"/>
      <rowBreaks count="26" manualBreakCount="26">
        <brk id="32" max="15" man="1"/>
        <brk id="61" max="15" man="1"/>
        <brk id="92" max="15" man="1"/>
        <brk id="121" max="15" man="1"/>
        <brk id="158" max="15" man="1"/>
        <brk id="196" max="15" man="1"/>
        <brk id="228" max="15" man="1"/>
        <brk id="264" max="15" man="1"/>
        <brk id="281" max="11" man="1"/>
        <brk id="313" max="18" man="1"/>
        <brk id="320" max="15" man="1"/>
        <brk id="350" max="15" man="1"/>
        <brk id="368" max="18" man="1"/>
        <brk id="371" max="15" man="1"/>
        <brk id="384" max="15" man="1"/>
        <brk id="400" max="15" man="1"/>
        <brk id="416" max="15" man="1"/>
        <brk id="434" max="18" man="1"/>
        <brk id="435" max="15" man="1"/>
        <brk id="452" max="15" man="1"/>
        <brk id="474" max="18" man="1"/>
        <brk id="475" max="15" man="1"/>
        <brk id="496" max="18" man="1"/>
        <brk id="497" max="15" man="1"/>
        <brk id="515" max="15" man="1"/>
        <brk id="542" max="15" man="1"/>
      </rowBreaks>
      <pageMargins left="0.74803149606299202" right="0.39370078740157499" top="0.74803149606299202" bottom="0.90551181102362199" header="0.511811023622047" footer="0.59055118110236204"/>
      <printOptions horizontalCentered="1"/>
      <pageSetup paperSize="9" firstPageNumber="24" orientation="landscape" blackAndWhite="1" useFirstPageNumber="1" r:id="rId3"/>
      <headerFooter alignWithMargins="0">
        <oddHeader xml:space="preserve">&amp;C   </oddHeader>
        <oddFooter>&amp;C&amp;"Times New Roman,Bold"   Vol-III    -    &amp;P</oddFooter>
      </headerFooter>
    </customSheetView>
    <customSheetView guid="{7CE36697-C418-4ED3-BCF0-EA686CB40E87}" showPageBreaks="1" printArea="1" showAutoFilter="1" view="pageBreakPreview" showRuler="0">
      <selection activeCell="K103" sqref="K103"/>
      <rowBreaks count="26" manualBreakCount="26">
        <brk id="36" max="7" man="1"/>
        <brk id="68" max="7" man="1"/>
        <brk id="96" max="7" man="1"/>
        <brk id="120" max="15" man="1"/>
        <brk id="157" max="15" man="1"/>
        <brk id="195" max="15" man="1"/>
        <brk id="227" max="15" man="1"/>
        <brk id="263" max="15" man="1"/>
        <brk id="280" max="11" man="1"/>
        <brk id="312" max="18" man="1"/>
        <brk id="319" max="15" man="1"/>
        <brk id="349" max="15" man="1"/>
        <brk id="367" max="18" man="1"/>
        <brk id="370" max="15" man="1"/>
        <brk id="383" max="15" man="1"/>
        <brk id="399" max="15" man="1"/>
        <brk id="415" max="15" man="1"/>
        <brk id="433" max="18" man="1"/>
        <brk id="434" max="15" man="1"/>
        <brk id="451" max="15" man="1"/>
        <brk id="473" max="18" man="1"/>
        <brk id="474" max="15" man="1"/>
        <brk id="495" max="18" man="1"/>
        <brk id="496" max="15" man="1"/>
        <brk id="514" max="15" man="1"/>
        <brk id="541" max="15" man="1"/>
      </rowBreaks>
      <pageMargins left="0.74803149606299202" right="0.74803149606299202" top="0.74803149606299202" bottom="4.13" header="0.35" footer="3"/>
      <printOptions horizontalCentered="1"/>
      <pageSetup paperSize="9" firstPageNumber="97"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A1:G1"/>
    <mergeCell ref="A4:G4"/>
    <mergeCell ref="B5:G5"/>
    <mergeCell ref="B103:G103"/>
    <mergeCell ref="B13:G13"/>
    <mergeCell ref="B14:D14"/>
    <mergeCell ref="A2:G2"/>
  </mergeCells>
  <phoneticPr fontId="25" type="noConversion"/>
  <printOptions horizontalCentered="1"/>
  <pageMargins left="0.74803149606299202" right="0.74803149606299202" top="0.74803149606299202" bottom="4.13" header="0.35" footer="3"/>
  <pageSetup paperSize="9" firstPageNumber="97" orientation="portrait" blackAndWhite="1" useFirstPageNumber="1" r:id="rId5"/>
  <headerFooter alignWithMargins="0">
    <oddHeader xml:space="preserve">&amp;C   </oddHeader>
    <oddFooter>&amp;C&amp;"Times New Roman,Bold"&amp;P</oddFooter>
  </headerFooter>
  <rowBreaks count="26" manualBreakCount="26">
    <brk id="36" max="7" man="1"/>
    <brk id="68" max="7" man="1"/>
    <brk id="96" max="7" man="1"/>
    <brk id="120" max="15" man="1"/>
    <brk id="157" max="15" man="1"/>
    <brk id="195" max="15" man="1"/>
    <brk id="227" max="15" man="1"/>
    <brk id="263" max="15" man="1"/>
    <brk id="280" max="11" man="1"/>
    <brk id="312" max="18" man="1"/>
    <brk id="319" max="15" man="1"/>
    <brk id="349" max="15" man="1"/>
    <brk id="367" max="18" man="1"/>
    <brk id="370" max="15" man="1"/>
    <brk id="383" max="15" man="1"/>
    <brk id="399" max="15" man="1"/>
    <brk id="415" max="15" man="1"/>
    <brk id="433" max="18" man="1"/>
    <brk id="434" max="15" man="1"/>
    <brk id="451" max="15" man="1"/>
    <brk id="473" max="18" man="1"/>
    <brk id="474" max="15" man="1"/>
    <brk id="495" max="18" man="1"/>
    <brk id="496" max="15" man="1"/>
    <brk id="514" max="15" man="1"/>
    <brk id="541" max="15" man="1"/>
  </rowBreaks>
</worksheet>
</file>

<file path=xl/worksheets/sheet36.xml><?xml version="1.0" encoding="utf-8"?>
<worksheet xmlns="http://schemas.openxmlformats.org/spreadsheetml/2006/main" xmlns:r="http://schemas.openxmlformats.org/officeDocument/2006/relationships">
  <sheetPr syncVertical="1" syncRef="A22" transitionEvaluation="1" codeName="Sheet31"/>
  <dimension ref="A1:H30"/>
  <sheetViews>
    <sheetView view="pageBreakPreview" topLeftCell="A22" zoomScaleNormal="145" zoomScaleSheetLayoutView="100" workbookViewId="0">
      <selection activeCell="A30" sqref="A30:J41"/>
    </sheetView>
  </sheetViews>
  <sheetFormatPr defaultColWidth="11" defaultRowHeight="12.75"/>
  <cols>
    <col min="1" max="1" width="6.42578125" style="1099" customWidth="1"/>
    <col min="2" max="2" width="8.140625" style="1099" customWidth="1"/>
    <col min="3" max="3" width="34.5703125" style="1099" customWidth="1"/>
    <col min="4" max="4" width="6.85546875" style="1099" customWidth="1"/>
    <col min="5" max="5" width="9.42578125" style="1099" customWidth="1"/>
    <col min="6" max="6" width="10.140625" style="1099" customWidth="1"/>
    <col min="7" max="7" width="8.5703125" style="1099" customWidth="1"/>
    <col min="8" max="8" width="3.7109375" style="1099" customWidth="1"/>
    <col min="9" max="16384" width="11" style="1099"/>
  </cols>
  <sheetData>
    <row r="1" spans="1:8">
      <c r="A1" s="1127"/>
      <c r="B1" s="1127"/>
      <c r="C1" s="1127"/>
      <c r="D1" s="1127"/>
      <c r="E1" s="1127"/>
      <c r="F1" s="1127"/>
      <c r="G1" s="1127"/>
    </row>
    <row r="2" spans="1:8">
      <c r="A2" s="2485" t="s">
        <v>72</v>
      </c>
      <c r="B2" s="2485"/>
      <c r="C2" s="2485"/>
      <c r="D2" s="2485"/>
      <c r="E2" s="2485"/>
      <c r="F2" s="2485"/>
      <c r="G2" s="2485"/>
    </row>
    <row r="3" spans="1:8">
      <c r="A3" s="2485" t="s">
        <v>73</v>
      </c>
      <c r="B3" s="2485"/>
      <c r="C3" s="2485"/>
      <c r="D3" s="2485"/>
      <c r="E3" s="2485"/>
      <c r="F3" s="2485"/>
      <c r="G3" s="2485"/>
    </row>
    <row r="4" spans="1:8">
      <c r="A4" s="2448" t="s">
        <v>1667</v>
      </c>
      <c r="B4" s="2448"/>
      <c r="C4" s="2448"/>
      <c r="D4" s="2448"/>
      <c r="E4" s="2448"/>
      <c r="F4" s="2448"/>
      <c r="G4" s="2448"/>
    </row>
    <row r="5" spans="1:8" ht="13.5">
      <c r="A5" s="590"/>
      <c r="B5" s="2449"/>
      <c r="C5" s="2449"/>
      <c r="D5" s="2449"/>
      <c r="E5" s="2449"/>
      <c r="F5" s="2449"/>
      <c r="G5" s="2449"/>
    </row>
    <row r="6" spans="1:8">
      <c r="A6" s="590"/>
      <c r="B6" s="589"/>
      <c r="C6" s="589"/>
      <c r="D6" s="591"/>
      <c r="E6" s="592" t="s">
        <v>1217</v>
      </c>
      <c r="F6" s="592" t="s">
        <v>1218</v>
      </c>
      <c r="G6" s="592" t="s">
        <v>1043</v>
      </c>
    </row>
    <row r="7" spans="1:8">
      <c r="A7" s="590"/>
      <c r="B7" s="593" t="s">
        <v>1219</v>
      </c>
      <c r="C7" s="589" t="s">
        <v>1220</v>
      </c>
      <c r="D7" s="594" t="s">
        <v>518</v>
      </c>
      <c r="E7" s="595">
        <v>51611</v>
      </c>
      <c r="F7" s="595">
        <v>10000</v>
      </c>
      <c r="G7" s="595">
        <f>SUM(E7:F7)</f>
        <v>61611</v>
      </c>
    </row>
    <row r="8" spans="1:8">
      <c r="A8" s="590"/>
      <c r="B8" s="593" t="s">
        <v>1221</v>
      </c>
      <c r="C8" s="596" t="s">
        <v>1222</v>
      </c>
      <c r="D8" s="597"/>
      <c r="E8" s="598"/>
      <c r="F8" s="598"/>
      <c r="G8" s="598"/>
    </row>
    <row r="9" spans="1:8">
      <c r="A9" s="590"/>
      <c r="B9" s="593"/>
      <c r="C9" s="596" t="s">
        <v>985</v>
      </c>
      <c r="D9" s="597" t="s">
        <v>518</v>
      </c>
      <c r="E9" s="598">
        <f>G26</f>
        <v>3830</v>
      </c>
      <c r="F9" s="2148">
        <v>0</v>
      </c>
      <c r="G9" s="598">
        <f>SUM(E9:F9)</f>
        <v>3830</v>
      </c>
    </row>
    <row r="10" spans="1:8">
      <c r="A10" s="590"/>
      <c r="B10" s="600" t="s">
        <v>517</v>
      </c>
      <c r="C10" s="589" t="s">
        <v>619</v>
      </c>
      <c r="D10" s="601" t="s">
        <v>518</v>
      </c>
      <c r="E10" s="602">
        <f>SUM(E7:E9)</f>
        <v>55441</v>
      </c>
      <c r="F10" s="602">
        <f>SUM(F7:F9)</f>
        <v>10000</v>
      </c>
      <c r="G10" s="602">
        <f>SUM(E10:F10)</f>
        <v>65441</v>
      </c>
    </row>
    <row r="11" spans="1:8" s="1100" customFormat="1">
      <c r="A11" s="590"/>
      <c r="B11" s="593"/>
      <c r="C11" s="589"/>
      <c r="D11" s="603"/>
      <c r="E11" s="603"/>
      <c r="F11" s="594"/>
      <c r="G11" s="603"/>
    </row>
    <row r="12" spans="1:8" s="1100" customFormat="1">
      <c r="A12" s="590"/>
      <c r="B12" s="593" t="s">
        <v>620</v>
      </c>
      <c r="C12" s="589" t="s">
        <v>621</v>
      </c>
      <c r="D12" s="589"/>
      <c r="E12" s="589"/>
      <c r="F12" s="604"/>
      <c r="G12" s="589"/>
    </row>
    <row r="13" spans="1:8" s="1100" customFormat="1" ht="13.5" thickBot="1">
      <c r="A13" s="605"/>
      <c r="B13" s="2445" t="s">
        <v>622</v>
      </c>
      <c r="C13" s="2445"/>
      <c r="D13" s="2445"/>
      <c r="E13" s="2445"/>
      <c r="F13" s="2445"/>
      <c r="G13" s="2445"/>
      <c r="H13" s="1183"/>
    </row>
    <row r="14" spans="1:8" s="1100" customFormat="1" ht="14.25" thickTop="1" thickBot="1">
      <c r="A14" s="605"/>
      <c r="B14" s="2446" t="s">
        <v>623</v>
      </c>
      <c r="C14" s="2446"/>
      <c r="D14" s="2446"/>
      <c r="E14" s="606" t="s">
        <v>519</v>
      </c>
      <c r="F14" s="606" t="s">
        <v>624</v>
      </c>
      <c r="G14" s="608" t="s">
        <v>1043</v>
      </c>
    </row>
    <row r="15" spans="1:8" ht="13.5" thickTop="1">
      <c r="C15" s="1106" t="s">
        <v>522</v>
      </c>
      <c r="D15" s="1107"/>
      <c r="E15" s="1107"/>
      <c r="F15" s="1107"/>
      <c r="G15" s="1107"/>
    </row>
    <row r="16" spans="1:8">
      <c r="A16" s="1099" t="s">
        <v>523</v>
      </c>
      <c r="B16" s="1108">
        <v>2058</v>
      </c>
      <c r="C16" s="1106" t="s">
        <v>74</v>
      </c>
      <c r="D16" s="1107"/>
      <c r="E16" s="1107"/>
      <c r="F16" s="1107"/>
      <c r="G16" s="1107"/>
    </row>
    <row r="17" spans="1:8">
      <c r="B17" s="1121">
        <v>0.10299999999999999</v>
      </c>
      <c r="C17" s="1122" t="s">
        <v>75</v>
      </c>
      <c r="D17" s="1107"/>
      <c r="E17" s="1107"/>
      <c r="F17" s="1107"/>
      <c r="G17" s="1107"/>
    </row>
    <row r="18" spans="1:8">
      <c r="B18" s="1099">
        <v>60</v>
      </c>
      <c r="C18" s="1113" t="s">
        <v>1124</v>
      </c>
      <c r="D18" s="1107"/>
      <c r="E18" s="1107"/>
      <c r="F18" s="1107"/>
      <c r="G18" s="1107"/>
    </row>
    <row r="19" spans="1:8" ht="14.25" customHeight="1">
      <c r="B19" s="1129" t="s">
        <v>557</v>
      </c>
      <c r="C19" s="1125" t="s">
        <v>528</v>
      </c>
      <c r="D19" s="1160"/>
      <c r="E19" s="1160">
        <f>4430-1600</f>
        <v>2830</v>
      </c>
      <c r="F19" s="1730">
        <v>0</v>
      </c>
      <c r="G19" s="1160">
        <f>F19+E19</f>
        <v>2830</v>
      </c>
      <c r="H19" s="1099" t="s">
        <v>697</v>
      </c>
    </row>
    <row r="20" spans="1:8" ht="14.25" customHeight="1">
      <c r="B20" s="1112" t="s">
        <v>1388</v>
      </c>
      <c r="C20" s="1113" t="s">
        <v>1389</v>
      </c>
      <c r="D20" s="1160"/>
      <c r="E20" s="1160">
        <v>500</v>
      </c>
      <c r="F20" s="1730">
        <v>0</v>
      </c>
      <c r="G20" s="1160">
        <f>F20+E20</f>
        <v>500</v>
      </c>
      <c r="H20" s="1099" t="s">
        <v>2091</v>
      </c>
    </row>
    <row r="21" spans="1:8" ht="14.25" customHeight="1">
      <c r="B21" s="1112" t="s">
        <v>1826</v>
      </c>
      <c r="C21" s="1113" t="s">
        <v>189</v>
      </c>
      <c r="D21" s="1160"/>
      <c r="E21" s="1160">
        <v>500</v>
      </c>
      <c r="F21" s="1730"/>
      <c r="G21" s="1160">
        <f>F21+E21</f>
        <v>500</v>
      </c>
      <c r="H21" s="1099" t="s">
        <v>2091</v>
      </c>
    </row>
    <row r="22" spans="1:8" ht="14.25" customHeight="1">
      <c r="A22" s="1099" t="s">
        <v>517</v>
      </c>
      <c r="B22" s="1099">
        <v>60</v>
      </c>
      <c r="C22" s="1113" t="s">
        <v>1124</v>
      </c>
      <c r="D22" s="1146"/>
      <c r="E22" s="1146">
        <f>SUM(E19:E21)</f>
        <v>3830</v>
      </c>
      <c r="F22" s="1718">
        <f>SUM(F19:F21)</f>
        <v>0</v>
      </c>
      <c r="G22" s="1146">
        <f>SUM(G19:G21)</f>
        <v>3830</v>
      </c>
    </row>
    <row r="23" spans="1:8">
      <c r="A23" s="1099" t="s">
        <v>517</v>
      </c>
      <c r="B23" s="1109">
        <v>0.10299999999999999</v>
      </c>
      <c r="C23" s="1122" t="s">
        <v>75</v>
      </c>
      <c r="D23" s="1146"/>
      <c r="E23" s="1146">
        <f>+E22</f>
        <v>3830</v>
      </c>
      <c r="F23" s="1731">
        <f>+F22</f>
        <v>0</v>
      </c>
      <c r="G23" s="1146">
        <f>+G22</f>
        <v>3830</v>
      </c>
    </row>
    <row r="24" spans="1:8">
      <c r="A24" s="1099" t="s">
        <v>517</v>
      </c>
      <c r="B24" s="1108">
        <v>2058</v>
      </c>
      <c r="C24" s="1122" t="s">
        <v>74</v>
      </c>
      <c r="D24" s="1160"/>
      <c r="E24" s="1160">
        <f>+E22</f>
        <v>3830</v>
      </c>
      <c r="F24" s="1730">
        <f>+F22</f>
        <v>0</v>
      </c>
      <c r="G24" s="1160">
        <f>+G22</f>
        <v>3830</v>
      </c>
    </row>
    <row r="25" spans="1:8">
      <c r="A25" s="1131" t="s">
        <v>517</v>
      </c>
      <c r="B25" s="1131"/>
      <c r="C25" s="1132" t="s">
        <v>522</v>
      </c>
      <c r="D25" s="1146"/>
      <c r="E25" s="1146">
        <f t="shared" ref="E25:G26" si="0">E24</f>
        <v>3830</v>
      </c>
      <c r="F25" s="1731">
        <f t="shared" si="0"/>
        <v>0</v>
      </c>
      <c r="G25" s="1146">
        <f t="shared" si="0"/>
        <v>3830</v>
      </c>
    </row>
    <row r="26" spans="1:8">
      <c r="A26" s="1131" t="s">
        <v>517</v>
      </c>
      <c r="B26" s="1131"/>
      <c r="C26" s="1234" t="s">
        <v>518</v>
      </c>
      <c r="D26" s="260"/>
      <c r="E26" s="260">
        <f t="shared" si="0"/>
        <v>3830</v>
      </c>
      <c r="F26" s="1787">
        <f t="shared" si="0"/>
        <v>0</v>
      </c>
      <c r="G26" s="260">
        <f t="shared" si="0"/>
        <v>3830</v>
      </c>
    </row>
    <row r="27" spans="1:8">
      <c r="D27" s="1107"/>
      <c r="E27" s="1107"/>
      <c r="F27" s="1107"/>
      <c r="G27" s="1107"/>
    </row>
    <row r="28" spans="1:8">
      <c r="B28" s="2487" t="s">
        <v>1456</v>
      </c>
      <c r="C28" s="2487"/>
      <c r="D28" s="2487"/>
      <c r="E28" s="2487"/>
      <c r="F28" s="2487"/>
      <c r="G28" s="2487"/>
    </row>
    <row r="29" spans="1:8" ht="13.5" thickBot="1"/>
    <row r="30" spans="1:8" ht="13.5" thickTop="1">
      <c r="B30" s="609"/>
      <c r="C30" s="607"/>
      <c r="D30" s="610"/>
      <c r="E30" s="607"/>
      <c r="F30" s="610"/>
      <c r="G30" s="611"/>
    </row>
  </sheetData>
  <customSheetViews>
    <customSheetView guid="{44B5F5DE-C96C-4269-969A-574D4EEEEEF5}" showPageBreaks="1" view="pageBreakPreview" showRuler="0">
      <selection activeCell="M10" sqref="M10"/>
      <pageMargins left="0.74803149606299202" right="0.39370078740157499" top="0.74803149606299202" bottom="0.90551181102362199" header="0.511811023622047" footer="0.59055118110236204"/>
      <printOptions horizontalCentered="1"/>
      <pageSetup paperSize="9" firstPageNumber="46" orientation="portrait" blackAndWhite="1" useFirstPageNumber="1" r:id="rId1"/>
      <headerFooter alignWithMargins="0">
        <oddHeader xml:space="preserve">&amp;C   </oddHeader>
        <oddFooter>&amp;C&amp;"Times New Roman,Bold"   Vol-III     -    &amp;P</oddFooter>
      </headerFooter>
    </customSheetView>
    <customSheetView guid="{F13B090A-ECDA-4418-9F13-644A873400E7}" showPageBreaks="1" view="pageBreakPreview" showRuler="0">
      <selection activeCell="B45" sqref="B45:G45"/>
      <pageMargins left="0.74803149606299202" right="0.39370078740157499" top="0.74803149606299202" bottom="0.90551181102362199" header="0.511811023622047" footer="0.59055118110236204"/>
      <printOptions horizontalCentered="1"/>
      <pageSetup paperSize="9" firstPageNumber="46" orientation="landscape" blackAndWhite="1" useFirstPageNumber="1" r:id="rId2"/>
      <headerFooter alignWithMargins="0">
        <oddHeader xml:space="preserve">&amp;C   </oddHeader>
        <oddFooter>&amp;C&amp;"Times New Roman,Bold"   Vol-III     -    &amp;P</oddFooter>
      </headerFooter>
    </customSheetView>
    <customSheetView guid="{63DB0950-E90F-4380-862C-985B5EB19119}" showPageBreaks="1" view="pageBreakPreview" showRuler="0">
      <selection activeCell="M10" sqref="M10"/>
      <pageMargins left="0.74803149606299202" right="0.39370078740157499" top="0.74803149606299202" bottom="0.90551181102362199" header="0.511811023622047" footer="0.59055118110236204"/>
      <printOptions horizontalCentered="1"/>
      <pageSetup paperSize="9" firstPageNumber="46" orientation="portrait" blackAndWhite="1" useFirstPageNumber="1" r:id="rId3"/>
      <headerFooter alignWithMargins="0">
        <oddHeader xml:space="preserve">&amp;C   </oddHeader>
        <oddFooter>&amp;C&amp;"Times New Roman,Bold"   Vol-III     -    &amp;P</oddFooter>
      </headerFooter>
    </customSheetView>
    <customSheetView guid="{7CE36697-C418-4ED3-BCF0-EA686CB40E87}" showPageBreaks="1" printArea="1" view="pageBreakPreview" showRuler="0">
      <selection activeCell="J9" sqref="J9"/>
      <pageMargins left="0.74803149606299202" right="0.74803149606299202" top="0.74803149606299202" bottom="4.13" header="0.35" footer="3"/>
      <printOptions horizontalCentered="1"/>
      <pageSetup paperSize="9" firstPageNumber="101" orientation="portrait" blackAndWhite="1" useFirstPageNumber="1" r:id="rId4"/>
      <headerFooter alignWithMargins="0">
        <oddHeader xml:space="preserve">&amp;C   </oddHeader>
        <oddFooter>&amp;C&amp;"Times New Roman,Bold"&amp;P</oddFooter>
      </headerFooter>
    </customSheetView>
  </customSheetViews>
  <mergeCells count="7">
    <mergeCell ref="B28:G28"/>
    <mergeCell ref="B13:G13"/>
    <mergeCell ref="B14:D14"/>
    <mergeCell ref="A2:G2"/>
    <mergeCell ref="A3:G3"/>
    <mergeCell ref="A4:G4"/>
    <mergeCell ref="B5:G5"/>
  </mergeCells>
  <phoneticPr fontId="25" type="noConversion"/>
  <printOptions horizontalCentered="1"/>
  <pageMargins left="0.74803149606299202" right="0.74803149606299202" top="0.74803149606299202" bottom="4.13" header="0.35" footer="3"/>
  <pageSetup paperSize="9" firstPageNumber="101" orientation="portrait" blackAndWhite="1" useFirstPageNumber="1" r:id="rId5"/>
  <headerFooter alignWithMargins="0">
    <oddHeader xml:space="preserve">&amp;C   </oddHeader>
    <oddFooter>&amp;C&amp;"Times New Roman,Bold"&amp;P</oddFooter>
  </headerFooter>
</worksheet>
</file>

<file path=xl/worksheets/sheet37.xml><?xml version="1.0" encoding="utf-8"?>
<worksheet xmlns="http://schemas.openxmlformats.org/spreadsheetml/2006/main" xmlns:r="http://schemas.openxmlformats.org/officeDocument/2006/relationships">
  <sheetPr syncVertical="1" syncRef="A73" transitionEvaluation="1" codeName="Sheet32"/>
  <dimension ref="A1:H83"/>
  <sheetViews>
    <sheetView view="pageBreakPreview" topLeftCell="A73" zoomScale="115" zoomScaleNormal="145" zoomScaleSheetLayoutView="115" workbookViewId="0">
      <selection activeCell="A78" sqref="A78:G85"/>
    </sheetView>
  </sheetViews>
  <sheetFormatPr defaultColWidth="11" defaultRowHeight="12.75"/>
  <cols>
    <col min="1" max="1" width="6.42578125" style="1263" customWidth="1"/>
    <col min="2" max="2" width="8.140625" style="1264" customWidth="1"/>
    <col min="3" max="3" width="34.5703125" style="1099" customWidth="1"/>
    <col min="4" max="4" width="7.7109375" style="1107" customWidth="1"/>
    <col min="5" max="5" width="9.42578125" style="1107" customWidth="1"/>
    <col min="6" max="6" width="10.140625" style="1099" customWidth="1"/>
    <col min="7" max="7" width="8.5703125" style="1099" customWidth="1"/>
    <col min="8" max="8" width="3.140625" style="1099" customWidth="1"/>
    <col min="9" max="16384" width="11" style="1099"/>
  </cols>
  <sheetData>
    <row r="1" spans="1:7">
      <c r="A1" s="2497" t="s">
        <v>1125</v>
      </c>
      <c r="B1" s="2497"/>
      <c r="C1" s="2497"/>
      <c r="D1" s="2497"/>
      <c r="E1" s="2497"/>
      <c r="F1" s="2497"/>
      <c r="G1" s="2497"/>
    </row>
    <row r="2" spans="1:7">
      <c r="A2" s="2497" t="s">
        <v>1126</v>
      </c>
      <c r="B2" s="2497"/>
      <c r="C2" s="2497"/>
      <c r="D2" s="2497"/>
      <c r="E2" s="2497"/>
      <c r="F2" s="2497"/>
      <c r="G2" s="2497"/>
    </row>
    <row r="3" spans="1:7">
      <c r="A3" s="1235"/>
      <c r="B3" s="1236"/>
      <c r="C3" s="838"/>
      <c r="D3" s="733"/>
      <c r="E3" s="733"/>
      <c r="F3" s="838"/>
      <c r="G3" s="838"/>
    </row>
    <row r="4" spans="1:7">
      <c r="A4" s="2427" t="s">
        <v>1554</v>
      </c>
      <c r="B4" s="2427"/>
      <c r="C4" s="2427"/>
      <c r="D4" s="2427"/>
      <c r="E4" s="2427"/>
      <c r="F4" s="2427"/>
      <c r="G4" s="2427"/>
    </row>
    <row r="5" spans="1:7" ht="13.5">
      <c r="A5" s="1401"/>
      <c r="B5" s="2428"/>
      <c r="C5" s="2428"/>
      <c r="D5" s="2428"/>
      <c r="E5" s="2428"/>
      <c r="F5" s="2428"/>
      <c r="G5" s="2428"/>
    </row>
    <row r="6" spans="1:7">
      <c r="A6" s="1401"/>
      <c r="B6" s="927"/>
      <c r="C6" s="927"/>
      <c r="D6" s="1844"/>
      <c r="E6" s="1845" t="s">
        <v>1217</v>
      </c>
      <c r="F6" s="1845" t="s">
        <v>1218</v>
      </c>
      <c r="G6" s="1845" t="s">
        <v>1043</v>
      </c>
    </row>
    <row r="7" spans="1:7">
      <c r="A7" s="1401"/>
      <c r="B7" s="1847" t="s">
        <v>1219</v>
      </c>
      <c r="C7" s="927" t="s">
        <v>1220</v>
      </c>
      <c r="D7" s="1848" t="s">
        <v>518</v>
      </c>
      <c r="E7" s="935">
        <v>108111</v>
      </c>
      <c r="F7" s="935">
        <v>782864</v>
      </c>
      <c r="G7" s="935">
        <f>SUM(E7:F7)</f>
        <v>890975</v>
      </c>
    </row>
    <row r="8" spans="1:7">
      <c r="A8" s="1401"/>
      <c r="B8" s="1847" t="s">
        <v>1221</v>
      </c>
      <c r="C8" s="1850" t="s">
        <v>1222</v>
      </c>
      <c r="D8" s="1851"/>
      <c r="E8" s="936"/>
      <c r="F8" s="936"/>
      <c r="G8" s="936"/>
    </row>
    <row r="9" spans="1:7">
      <c r="A9" s="1401"/>
      <c r="B9" s="1847"/>
      <c r="C9" s="1850" t="s">
        <v>985</v>
      </c>
      <c r="D9" s="1851" t="s">
        <v>518</v>
      </c>
      <c r="E9" s="936">
        <f>G51</f>
        <v>25582</v>
      </c>
      <c r="F9" s="1853">
        <f>G71</f>
        <v>95000</v>
      </c>
      <c r="G9" s="936">
        <f>SUM(E9:F9)</f>
        <v>120582</v>
      </c>
    </row>
    <row r="10" spans="1:7">
      <c r="A10" s="1401"/>
      <c r="B10" s="1854" t="s">
        <v>517</v>
      </c>
      <c r="C10" s="927" t="s">
        <v>619</v>
      </c>
      <c r="D10" s="1855" t="s">
        <v>518</v>
      </c>
      <c r="E10" s="1856">
        <f>SUM(E7:E9)</f>
        <v>133693</v>
      </c>
      <c r="F10" s="1856">
        <f>SUM(F7:F9)</f>
        <v>877864</v>
      </c>
      <c r="G10" s="1856">
        <f>SUM(E10:F10)</f>
        <v>1011557</v>
      </c>
    </row>
    <row r="11" spans="1:7">
      <c r="A11" s="1401"/>
      <c r="B11" s="1847"/>
      <c r="C11" s="927"/>
      <c r="D11" s="934"/>
      <c r="E11" s="934"/>
      <c r="F11" s="1848"/>
      <c r="G11" s="934"/>
    </row>
    <row r="12" spans="1:7">
      <c r="A12" s="1401"/>
      <c r="B12" s="1847" t="s">
        <v>620</v>
      </c>
      <c r="C12" s="927" t="s">
        <v>621</v>
      </c>
      <c r="D12" s="927"/>
      <c r="E12" s="927"/>
      <c r="F12" s="1859"/>
      <c r="G12" s="927"/>
    </row>
    <row r="13" spans="1:7" ht="13.5" thickBot="1">
      <c r="A13" s="1861"/>
      <c r="B13" s="2425" t="s">
        <v>622</v>
      </c>
      <c r="C13" s="2425"/>
      <c r="D13" s="2425"/>
      <c r="E13" s="2425"/>
      <c r="F13" s="2425"/>
      <c r="G13" s="2425"/>
    </row>
    <row r="14" spans="1:7" ht="14.25" thickTop="1" thickBot="1">
      <c r="A14" s="1861"/>
      <c r="B14" s="2433" t="s">
        <v>623</v>
      </c>
      <c r="C14" s="2433"/>
      <c r="D14" s="2433"/>
      <c r="E14" s="1782" t="s">
        <v>519</v>
      </c>
      <c r="F14" s="1782" t="s">
        <v>624</v>
      </c>
      <c r="G14" s="1865" t="s">
        <v>1043</v>
      </c>
    </row>
    <row r="15" spans="1:7" s="1100" customFormat="1" ht="6.95" customHeight="1" thickTop="1">
      <c r="A15" s="1214"/>
      <c r="B15" s="1226"/>
      <c r="C15" s="1237"/>
      <c r="D15" s="1104"/>
      <c r="E15" s="1104"/>
      <c r="F15" s="1104"/>
      <c r="G15" s="1104"/>
    </row>
    <row r="16" spans="1:7">
      <c r="A16" s="1238"/>
      <c r="B16" s="1239"/>
      <c r="C16" s="505" t="s">
        <v>522</v>
      </c>
      <c r="D16" s="1240"/>
      <c r="E16" s="1240"/>
      <c r="F16" s="1240"/>
      <c r="G16" s="1240"/>
    </row>
    <row r="17" spans="1:8">
      <c r="A17" s="1241" t="s">
        <v>523</v>
      </c>
      <c r="B17" s="1247">
        <v>2215</v>
      </c>
      <c r="C17" s="504" t="s">
        <v>79</v>
      </c>
      <c r="D17" s="1248"/>
      <c r="E17" s="1248"/>
      <c r="F17" s="1248"/>
      <c r="G17" s="1248"/>
    </row>
    <row r="18" spans="1:8">
      <c r="A18" s="1241"/>
      <c r="B18" s="1249">
        <v>1</v>
      </c>
      <c r="C18" s="1250" t="s">
        <v>80</v>
      </c>
      <c r="D18" s="1248"/>
      <c r="E18" s="1248"/>
      <c r="F18" s="1248"/>
      <c r="G18" s="1248"/>
    </row>
    <row r="19" spans="1:8">
      <c r="A19" s="1241"/>
      <c r="B19" s="1242">
        <v>1.0009999999999999</v>
      </c>
      <c r="C19" s="504" t="s">
        <v>524</v>
      </c>
      <c r="D19" s="1248"/>
      <c r="E19" s="1248"/>
      <c r="F19" s="1248"/>
      <c r="G19" s="1248"/>
    </row>
    <row r="20" spans="1:8">
      <c r="A20" s="1241"/>
      <c r="B20" s="292">
        <v>34</v>
      </c>
      <c r="C20" s="172" t="s">
        <v>81</v>
      </c>
      <c r="D20" s="1248"/>
      <c r="E20" s="1248"/>
      <c r="F20" s="1248"/>
      <c r="G20" s="1248"/>
    </row>
    <row r="21" spans="1:8">
      <c r="A21" s="1241"/>
      <c r="B21" s="292">
        <v>44</v>
      </c>
      <c r="C21" s="172" t="s">
        <v>526</v>
      </c>
      <c r="D21" s="1248"/>
      <c r="E21" s="1248"/>
      <c r="F21" s="1248"/>
      <c r="G21" s="1248"/>
    </row>
    <row r="22" spans="1:8">
      <c r="A22" s="1241"/>
      <c r="B22" s="1251" t="s">
        <v>82</v>
      </c>
      <c r="C22" s="1250" t="s">
        <v>528</v>
      </c>
      <c r="D22" s="1248"/>
      <c r="E22" s="25">
        <v>4927</v>
      </c>
      <c r="F22" s="1777">
        <v>0</v>
      </c>
      <c r="G22" s="1240">
        <f>F22+E22</f>
        <v>4927</v>
      </c>
      <c r="H22" s="1099" t="s">
        <v>697</v>
      </c>
    </row>
    <row r="23" spans="1:8">
      <c r="A23" s="1241"/>
      <c r="B23" s="1251" t="s">
        <v>83</v>
      </c>
      <c r="C23" s="1250" t="s">
        <v>532</v>
      </c>
      <c r="D23" s="1252"/>
      <c r="E23" s="25">
        <v>1600</v>
      </c>
      <c r="F23" s="1925">
        <v>0</v>
      </c>
      <c r="G23" s="1244">
        <f>F23+E23</f>
        <v>1600</v>
      </c>
      <c r="H23" s="1099" t="s">
        <v>697</v>
      </c>
    </row>
    <row r="24" spans="1:8">
      <c r="A24" s="1241"/>
      <c r="B24" s="1251" t="s">
        <v>84</v>
      </c>
      <c r="C24" s="1250" t="s">
        <v>536</v>
      </c>
      <c r="D24" s="1252"/>
      <c r="E24" s="25">
        <v>2400</v>
      </c>
      <c r="F24" s="1925">
        <v>0</v>
      </c>
      <c r="G24" s="1244">
        <f>F24+E24</f>
        <v>2400</v>
      </c>
      <c r="H24" s="1099" t="s">
        <v>2091</v>
      </c>
    </row>
    <row r="25" spans="1:8">
      <c r="A25" s="1241" t="s">
        <v>517</v>
      </c>
      <c r="B25" s="292">
        <v>44</v>
      </c>
      <c r="C25" s="172" t="s">
        <v>526</v>
      </c>
      <c r="D25" s="1253"/>
      <c r="E25" s="1253">
        <f>SUM(E22:E24)</f>
        <v>8927</v>
      </c>
      <c r="F25" s="1926">
        <f>SUM(F22:F24)</f>
        <v>0</v>
      </c>
      <c r="G25" s="1253">
        <f>SUM(G22:G24)</f>
        <v>8927</v>
      </c>
    </row>
    <row r="26" spans="1:8" ht="7.5" customHeight="1">
      <c r="A26" s="1241"/>
      <c r="B26" s="1251"/>
      <c r="C26" s="1250"/>
      <c r="D26" s="1248"/>
      <c r="E26" s="1240"/>
      <c r="F26" s="1244"/>
      <c r="G26" s="1240"/>
    </row>
    <row r="27" spans="1:8">
      <c r="A27" s="1241"/>
      <c r="B27" s="292">
        <v>53</v>
      </c>
      <c r="C27" s="1250" t="s">
        <v>1146</v>
      </c>
      <c r="D27" s="1248"/>
      <c r="E27" s="1240"/>
      <c r="F27" s="1244"/>
      <c r="G27" s="1240"/>
    </row>
    <row r="28" spans="1:8">
      <c r="A28" s="1241"/>
      <c r="B28" s="1251" t="s">
        <v>85</v>
      </c>
      <c r="C28" s="1250" t="s">
        <v>528</v>
      </c>
      <c r="D28" s="1240"/>
      <c r="E28" s="78">
        <v>828</v>
      </c>
      <c r="F28" s="1778">
        <v>0</v>
      </c>
      <c r="G28" s="78">
        <f>F28+E28</f>
        <v>828</v>
      </c>
    </row>
    <row r="29" spans="1:8">
      <c r="A29" s="1241"/>
      <c r="B29" s="1251" t="s">
        <v>1928</v>
      </c>
      <c r="C29" s="1250" t="s">
        <v>532</v>
      </c>
      <c r="D29" s="1240"/>
      <c r="E29" s="78">
        <v>150</v>
      </c>
      <c r="F29" s="1778">
        <v>0</v>
      </c>
      <c r="G29" s="78">
        <f>F29+E29</f>
        <v>150</v>
      </c>
    </row>
    <row r="30" spans="1:8">
      <c r="A30" s="1241" t="s">
        <v>517</v>
      </c>
      <c r="B30" s="292">
        <v>53</v>
      </c>
      <c r="C30" s="1250" t="s">
        <v>1146</v>
      </c>
      <c r="D30" s="1253"/>
      <c r="E30" s="260">
        <f>SUM(E28:E29)</f>
        <v>978</v>
      </c>
      <c r="F30" s="1787">
        <f>SUM(F28:F29)</f>
        <v>0</v>
      </c>
      <c r="G30" s="260">
        <f>SUM(G28:G29)</f>
        <v>978</v>
      </c>
      <c r="H30" s="1099" t="s">
        <v>697</v>
      </c>
    </row>
    <row r="31" spans="1:8">
      <c r="A31" s="1241" t="s">
        <v>517</v>
      </c>
      <c r="B31" s="292">
        <v>34</v>
      </c>
      <c r="C31" s="172" t="s">
        <v>81</v>
      </c>
      <c r="D31" s="1243"/>
      <c r="E31" s="1243">
        <f>E30+E25</f>
        <v>9905</v>
      </c>
      <c r="F31" s="1796">
        <f>F30+F25</f>
        <v>0</v>
      </c>
      <c r="G31" s="1243">
        <f>G30+G25</f>
        <v>9905</v>
      </c>
    </row>
    <row r="32" spans="1:8">
      <c r="A32" s="1241" t="s">
        <v>517</v>
      </c>
      <c r="B32" s="1242">
        <v>1.0009999999999999</v>
      </c>
      <c r="C32" s="504" t="s">
        <v>524</v>
      </c>
      <c r="D32" s="1246"/>
      <c r="E32" s="1246">
        <f>E31</f>
        <v>9905</v>
      </c>
      <c r="F32" s="1809">
        <f>F31</f>
        <v>0</v>
      </c>
      <c r="G32" s="1246">
        <f>G31</f>
        <v>9905</v>
      </c>
    </row>
    <row r="33" spans="1:8" ht="3" customHeight="1">
      <c r="A33" s="1241"/>
      <c r="B33" s="1254"/>
      <c r="C33" s="504"/>
      <c r="D33" s="1244"/>
      <c r="E33" s="1244"/>
      <c r="F33" s="1244"/>
      <c r="G33" s="1244"/>
    </row>
    <row r="34" spans="1:8">
      <c r="A34" s="1241"/>
      <c r="B34" s="1242">
        <v>1.101</v>
      </c>
      <c r="C34" s="504" t="s">
        <v>1425</v>
      </c>
      <c r="D34" s="1252"/>
      <c r="E34" s="1252"/>
      <c r="F34" s="1252"/>
      <c r="G34" s="1252"/>
    </row>
    <row r="35" spans="1:8">
      <c r="A35" s="1241"/>
      <c r="B35" s="292">
        <v>60</v>
      </c>
      <c r="C35" s="1250" t="s">
        <v>713</v>
      </c>
      <c r="D35" s="1248"/>
      <c r="E35" s="1248"/>
      <c r="F35" s="1248"/>
      <c r="G35" s="1248"/>
    </row>
    <row r="36" spans="1:8">
      <c r="A36" s="1241"/>
      <c r="B36" s="292">
        <v>45</v>
      </c>
      <c r="C36" s="1250" t="s">
        <v>537</v>
      </c>
      <c r="D36" s="1248"/>
      <c r="E36" s="1248"/>
      <c r="F36" s="1248"/>
      <c r="G36" s="1248"/>
    </row>
    <row r="37" spans="1:8">
      <c r="A37" s="1241"/>
      <c r="B37" s="1251" t="s">
        <v>1625</v>
      </c>
      <c r="C37" s="1250" t="s">
        <v>1426</v>
      </c>
      <c r="D37" s="78"/>
      <c r="E37" s="78">
        <v>9866</v>
      </c>
      <c r="F37" s="1721">
        <v>0</v>
      </c>
      <c r="G37" s="78">
        <f>F37+E37</f>
        <v>9866</v>
      </c>
    </row>
    <row r="38" spans="1:8">
      <c r="A38" s="1241" t="s">
        <v>517</v>
      </c>
      <c r="B38" s="292">
        <v>45</v>
      </c>
      <c r="C38" s="1250" t="s">
        <v>537</v>
      </c>
      <c r="D38" s="1253"/>
      <c r="E38" s="1243">
        <f>SUM(E37:E37)</f>
        <v>9866</v>
      </c>
      <c r="F38" s="1787">
        <f>SUM(F37:F37)</f>
        <v>0</v>
      </c>
      <c r="G38" s="1253">
        <f>SUM(G37:G37)</f>
        <v>9866</v>
      </c>
    </row>
    <row r="39" spans="1:8">
      <c r="A39" s="1241"/>
      <c r="B39" s="292"/>
      <c r="C39" s="1250"/>
      <c r="D39" s="1252"/>
      <c r="E39" s="1244"/>
      <c r="F39" s="299"/>
      <c r="G39" s="1252"/>
    </row>
    <row r="40" spans="1:8">
      <c r="A40" s="1241"/>
      <c r="B40" s="1256">
        <v>46</v>
      </c>
      <c r="C40" s="1250" t="s">
        <v>542</v>
      </c>
      <c r="D40" s="1248"/>
      <c r="E40" s="1240"/>
      <c r="F40" s="1248"/>
      <c r="G40" s="1240"/>
    </row>
    <row r="41" spans="1:8">
      <c r="A41" s="1255"/>
      <c r="B41" s="2174" t="s">
        <v>198</v>
      </c>
      <c r="C41" s="1257" t="s">
        <v>1427</v>
      </c>
      <c r="D41" s="239"/>
      <c r="E41" s="239">
        <v>908</v>
      </c>
      <c r="F41" s="1841">
        <v>0</v>
      </c>
      <c r="G41" s="239">
        <f>F41+E41</f>
        <v>908</v>
      </c>
    </row>
    <row r="42" spans="1:8">
      <c r="A42" s="2175" t="s">
        <v>517</v>
      </c>
      <c r="B42" s="2176">
        <v>46</v>
      </c>
      <c r="C42" s="2177" t="s">
        <v>542</v>
      </c>
      <c r="D42" s="1253"/>
      <c r="E42" s="1253">
        <f>SUM(E41:E41)</f>
        <v>908</v>
      </c>
      <c r="F42" s="1787">
        <f>SUM(F41:F41)</f>
        <v>0</v>
      </c>
      <c r="G42" s="1253">
        <f>SUM(G41:G41)</f>
        <v>908</v>
      </c>
    </row>
    <row r="43" spans="1:8">
      <c r="A43" s="1241"/>
      <c r="B43" s="1251"/>
      <c r="C43" s="1250"/>
      <c r="D43" s="1248"/>
      <c r="E43" s="1248"/>
      <c r="F43" s="1248"/>
      <c r="G43" s="1248"/>
    </row>
    <row r="44" spans="1:8">
      <c r="A44" s="1241"/>
      <c r="B44" s="1256">
        <v>48</v>
      </c>
      <c r="C44" s="1250" t="s">
        <v>550</v>
      </c>
      <c r="D44" s="1248"/>
      <c r="E44" s="1248"/>
      <c r="F44" s="1248"/>
      <c r="G44" s="1248"/>
    </row>
    <row r="45" spans="1:8">
      <c r="A45" s="1241"/>
      <c r="B45" s="1251" t="s">
        <v>1116</v>
      </c>
      <c r="C45" s="1250" t="s">
        <v>1428</v>
      </c>
      <c r="D45" s="276"/>
      <c r="E45" s="276">
        <v>4903</v>
      </c>
      <c r="F45" s="1770">
        <v>0</v>
      </c>
      <c r="G45" s="276">
        <f>F45+E45</f>
        <v>4903</v>
      </c>
    </row>
    <row r="46" spans="1:8">
      <c r="A46" s="1241" t="s">
        <v>517</v>
      </c>
      <c r="B46" s="1256">
        <v>48</v>
      </c>
      <c r="C46" s="1250" t="s">
        <v>550</v>
      </c>
      <c r="D46" s="1253"/>
      <c r="E46" s="1253">
        <f>SUM(E45:E45)</f>
        <v>4903</v>
      </c>
      <c r="F46" s="1787">
        <f>SUM(F45:F45)</f>
        <v>0</v>
      </c>
      <c r="G46" s="1253">
        <f>SUM(G45:G45)</f>
        <v>4903</v>
      </c>
    </row>
    <row r="47" spans="1:8">
      <c r="A47" s="1241" t="s">
        <v>517</v>
      </c>
      <c r="B47" s="292">
        <v>60</v>
      </c>
      <c r="C47" s="1250" t="s">
        <v>713</v>
      </c>
      <c r="D47" s="1246"/>
      <c r="E47" s="1258">
        <f>E38+E42+E46</f>
        <v>15677</v>
      </c>
      <c r="F47" s="1809">
        <f>F38+F42+F46</f>
        <v>0</v>
      </c>
      <c r="G47" s="1258">
        <f>G38+G42+G46</f>
        <v>15677</v>
      </c>
    </row>
    <row r="48" spans="1:8">
      <c r="A48" s="1241" t="s">
        <v>517</v>
      </c>
      <c r="B48" s="1242">
        <v>1.101</v>
      </c>
      <c r="C48" s="504" t="s">
        <v>1425</v>
      </c>
      <c r="D48" s="1243"/>
      <c r="E48" s="1243">
        <f>E47</f>
        <v>15677</v>
      </c>
      <c r="F48" s="1796">
        <f>F47</f>
        <v>0</v>
      </c>
      <c r="G48" s="1243">
        <f>G47</f>
        <v>15677</v>
      </c>
      <c r="H48" s="1099" t="s">
        <v>697</v>
      </c>
    </row>
    <row r="49" spans="1:8">
      <c r="A49" s="1241" t="s">
        <v>517</v>
      </c>
      <c r="B49" s="1249">
        <v>1</v>
      </c>
      <c r="C49" s="1250" t="s">
        <v>80</v>
      </c>
      <c r="D49" s="1243"/>
      <c r="E49" s="1243">
        <f>E48+E32</f>
        <v>25582</v>
      </c>
      <c r="F49" s="1796">
        <f>F48+F32</f>
        <v>0</v>
      </c>
      <c r="G49" s="1243">
        <f>G48+G32</f>
        <v>25582</v>
      </c>
    </row>
    <row r="50" spans="1:8">
      <c r="A50" s="1241" t="s">
        <v>517</v>
      </c>
      <c r="B50" s="1247">
        <v>2215</v>
      </c>
      <c r="C50" s="504" t="s">
        <v>79</v>
      </c>
      <c r="D50" s="1243"/>
      <c r="E50" s="1243">
        <f t="shared" ref="E50:G51" si="0">E49</f>
        <v>25582</v>
      </c>
      <c r="F50" s="1796">
        <f t="shared" si="0"/>
        <v>0</v>
      </c>
      <c r="G50" s="1243">
        <f t="shared" si="0"/>
        <v>25582</v>
      </c>
    </row>
    <row r="51" spans="1:8">
      <c r="A51" s="1259" t="s">
        <v>517</v>
      </c>
      <c r="B51" s="1260"/>
      <c r="C51" s="1261" t="s">
        <v>522</v>
      </c>
      <c r="D51" s="1243"/>
      <c r="E51" s="1243">
        <f t="shared" si="0"/>
        <v>25582</v>
      </c>
      <c r="F51" s="1796">
        <f t="shared" si="0"/>
        <v>0</v>
      </c>
      <c r="G51" s="1243">
        <f t="shared" si="0"/>
        <v>25582</v>
      </c>
    </row>
    <row r="52" spans="1:8">
      <c r="A52" s="1241"/>
      <c r="B52" s="1262"/>
      <c r="C52" s="504"/>
      <c r="D52" s="1244"/>
      <c r="E52" s="1244"/>
      <c r="F52" s="1244"/>
      <c r="G52" s="1244"/>
    </row>
    <row r="53" spans="1:8">
      <c r="A53" s="1241"/>
      <c r="B53" s="1262"/>
      <c r="C53" s="504" t="s">
        <v>1392</v>
      </c>
      <c r="D53" s="1240"/>
      <c r="E53" s="1240"/>
      <c r="F53" s="1240"/>
      <c r="G53" s="1240"/>
    </row>
    <row r="54" spans="1:8" ht="25.5">
      <c r="A54" s="1241" t="s">
        <v>523</v>
      </c>
      <c r="B54" s="1247">
        <v>4215</v>
      </c>
      <c r="C54" s="504" t="s">
        <v>122</v>
      </c>
      <c r="D54" s="1248"/>
      <c r="E54" s="1248"/>
      <c r="F54" s="1248"/>
      <c r="G54" s="1248"/>
    </row>
    <row r="55" spans="1:8">
      <c r="A55" s="1241"/>
      <c r="B55" s="1249">
        <v>1</v>
      </c>
      <c r="C55" s="1250" t="s">
        <v>80</v>
      </c>
      <c r="D55" s="1248"/>
      <c r="E55" s="1248"/>
      <c r="F55" s="1248"/>
      <c r="G55" s="1248"/>
    </row>
    <row r="56" spans="1:8">
      <c r="A56" s="1241"/>
      <c r="B56" s="1242">
        <v>1.101</v>
      </c>
      <c r="C56" s="504" t="s">
        <v>123</v>
      </c>
      <c r="D56" s="1248"/>
      <c r="E56" s="1248"/>
      <c r="F56" s="1248"/>
      <c r="G56" s="1248"/>
    </row>
    <row r="57" spans="1:8">
      <c r="A57" s="1241"/>
      <c r="B57" s="1249">
        <v>74</v>
      </c>
      <c r="C57" s="1250" t="s">
        <v>1395</v>
      </c>
      <c r="D57" s="1244"/>
      <c r="E57" s="25"/>
      <c r="F57" s="1244"/>
      <c r="G57" s="25"/>
    </row>
    <row r="58" spans="1:8" ht="25.5">
      <c r="A58" s="1262"/>
      <c r="B58" s="1249" t="s">
        <v>2157</v>
      </c>
      <c r="C58" s="1250" t="s">
        <v>843</v>
      </c>
      <c r="D58" s="25"/>
      <c r="E58" s="25">
        <v>30000</v>
      </c>
      <c r="F58" s="1778">
        <v>0</v>
      </c>
      <c r="G58" s="25">
        <f>E58+F58</f>
        <v>30000</v>
      </c>
    </row>
    <row r="59" spans="1:8" ht="25.5">
      <c r="A59" s="1262"/>
      <c r="B59" s="1249" t="s">
        <v>2158</v>
      </c>
      <c r="C59" s="1250" t="s">
        <v>844</v>
      </c>
      <c r="D59" s="25"/>
      <c r="E59" s="25">
        <v>15000</v>
      </c>
      <c r="F59" s="1778">
        <v>0</v>
      </c>
      <c r="G59" s="25">
        <f>E59+F59</f>
        <v>15000</v>
      </c>
    </row>
    <row r="60" spans="1:8">
      <c r="A60" s="1241" t="s">
        <v>517</v>
      </c>
      <c r="B60" s="1249">
        <v>74</v>
      </c>
      <c r="C60" s="1250" t="s">
        <v>1395</v>
      </c>
      <c r="D60" s="32"/>
      <c r="E60" s="32">
        <f>SUM(E58:E59)</f>
        <v>45000</v>
      </c>
      <c r="F60" s="1796">
        <f>SUM(F58:F59)</f>
        <v>0</v>
      </c>
      <c r="G60" s="32">
        <f>SUM(G58:G59)</f>
        <v>45000</v>
      </c>
    </row>
    <row r="61" spans="1:8">
      <c r="A61" s="1241" t="s">
        <v>517</v>
      </c>
      <c r="B61" s="1242">
        <v>1.101</v>
      </c>
      <c r="C61" s="504" t="s">
        <v>123</v>
      </c>
      <c r="D61" s="1243"/>
      <c r="E61" s="32">
        <f>E60</f>
        <v>45000</v>
      </c>
      <c r="F61" s="1924">
        <f>F60</f>
        <v>0</v>
      </c>
      <c r="G61" s="32">
        <f>G60</f>
        <v>45000</v>
      </c>
      <c r="H61" s="1099" t="s">
        <v>1509</v>
      </c>
    </row>
    <row r="62" spans="1:8">
      <c r="A62" s="1241"/>
      <c r="B62" s="1242"/>
      <c r="C62" s="504"/>
      <c r="D62" s="1244"/>
      <c r="E62" s="1244"/>
      <c r="F62" s="1244"/>
      <c r="G62" s="1244"/>
    </row>
    <row r="63" spans="1:8">
      <c r="A63" s="1241"/>
      <c r="B63" s="1242">
        <v>1.1020000000000001</v>
      </c>
      <c r="C63" s="504" t="s">
        <v>1396</v>
      </c>
      <c r="D63" s="1244"/>
      <c r="E63" s="1244"/>
      <c r="F63" s="1244"/>
      <c r="G63" s="1244"/>
    </row>
    <row r="64" spans="1:8">
      <c r="A64" s="1241"/>
      <c r="B64" s="292">
        <v>34</v>
      </c>
      <c r="C64" s="172" t="s">
        <v>1397</v>
      </c>
      <c r="D64" s="1244"/>
      <c r="E64" s="1244"/>
      <c r="F64" s="1244"/>
      <c r="G64" s="1244"/>
    </row>
    <row r="65" spans="1:8" ht="14.1" customHeight="1">
      <c r="A65" s="1241"/>
      <c r="B65" s="1256">
        <v>48</v>
      </c>
      <c r="C65" s="1250" t="s">
        <v>550</v>
      </c>
      <c r="D65" s="1244"/>
      <c r="E65" s="1244"/>
      <c r="F65" s="1244"/>
      <c r="G65" s="1244"/>
    </row>
    <row r="66" spans="1:8" ht="38.25">
      <c r="A66" s="1262"/>
      <c r="B66" s="1251" t="s">
        <v>2159</v>
      </c>
      <c r="C66" s="1250" t="s">
        <v>1398</v>
      </c>
      <c r="D66" s="25"/>
      <c r="E66" s="25">
        <v>50000</v>
      </c>
      <c r="F66" s="1778">
        <v>0</v>
      </c>
      <c r="G66" s="25">
        <f>E66</f>
        <v>50000</v>
      </c>
    </row>
    <row r="67" spans="1:8" ht="14.1" customHeight="1">
      <c r="A67" s="1241" t="s">
        <v>517</v>
      </c>
      <c r="B67" s="292">
        <v>34</v>
      </c>
      <c r="C67" s="172" t="s">
        <v>1397</v>
      </c>
      <c r="D67" s="1243"/>
      <c r="E67" s="32">
        <f t="shared" ref="E67:G68" si="1">E66</f>
        <v>50000</v>
      </c>
      <c r="F67" s="1796">
        <f t="shared" si="1"/>
        <v>0</v>
      </c>
      <c r="G67" s="32">
        <f t="shared" si="1"/>
        <v>50000</v>
      </c>
    </row>
    <row r="68" spans="1:8" ht="14.1" customHeight="1">
      <c r="A68" s="1241" t="s">
        <v>517</v>
      </c>
      <c r="B68" s="1242">
        <v>1.1020000000000001</v>
      </c>
      <c r="C68" s="504" t="s">
        <v>1396</v>
      </c>
      <c r="D68" s="1243"/>
      <c r="E68" s="32">
        <f t="shared" si="1"/>
        <v>50000</v>
      </c>
      <c r="F68" s="1796">
        <f t="shared" si="1"/>
        <v>0</v>
      </c>
      <c r="G68" s="32">
        <f t="shared" si="1"/>
        <v>50000</v>
      </c>
      <c r="H68" s="1099" t="s">
        <v>1501</v>
      </c>
    </row>
    <row r="69" spans="1:8" ht="14.1" customHeight="1">
      <c r="A69" s="1241" t="s">
        <v>517</v>
      </c>
      <c r="B69" s="1249">
        <v>1</v>
      </c>
      <c r="C69" s="1250" t="s">
        <v>80</v>
      </c>
      <c r="D69" s="1246"/>
      <c r="E69" s="34">
        <f>E68+E61</f>
        <v>95000</v>
      </c>
      <c r="F69" s="1927">
        <f>F68+F61</f>
        <v>0</v>
      </c>
      <c r="G69" s="34">
        <f>G68+G61</f>
        <v>95000</v>
      </c>
    </row>
    <row r="70" spans="1:8" ht="25.5">
      <c r="A70" s="1241" t="s">
        <v>517</v>
      </c>
      <c r="B70" s="1247">
        <v>4215</v>
      </c>
      <c r="C70" s="504" t="s">
        <v>122</v>
      </c>
      <c r="D70" s="1243"/>
      <c r="E70" s="32">
        <f t="shared" ref="E70:G71" si="2">E69</f>
        <v>95000</v>
      </c>
      <c r="F70" s="1924">
        <f t="shared" si="2"/>
        <v>0</v>
      </c>
      <c r="G70" s="32">
        <f t="shared" si="2"/>
        <v>95000</v>
      </c>
    </row>
    <row r="71" spans="1:8">
      <c r="A71" s="1259" t="s">
        <v>517</v>
      </c>
      <c r="B71" s="1260"/>
      <c r="C71" s="1261" t="s">
        <v>1392</v>
      </c>
      <c r="D71" s="1243"/>
      <c r="E71" s="32">
        <f t="shared" si="2"/>
        <v>95000</v>
      </c>
      <c r="F71" s="1924">
        <f t="shared" si="2"/>
        <v>0</v>
      </c>
      <c r="G71" s="32">
        <f t="shared" si="2"/>
        <v>95000</v>
      </c>
    </row>
    <row r="72" spans="1:8">
      <c r="A72" s="1259" t="s">
        <v>517</v>
      </c>
      <c r="B72" s="1260"/>
      <c r="C72" s="1261" t="s">
        <v>518</v>
      </c>
      <c r="D72" s="1243"/>
      <c r="E72" s="1243">
        <f>E71+E51</f>
        <v>120582</v>
      </c>
      <c r="F72" s="1924">
        <f>F71+F51</f>
        <v>0</v>
      </c>
      <c r="G72" s="1243">
        <f>G71+G51</f>
        <v>120582</v>
      </c>
    </row>
    <row r="73" spans="1:8">
      <c r="B73" s="589" t="s">
        <v>1925</v>
      </c>
      <c r="D73" s="1119"/>
      <c r="E73" s="1119"/>
      <c r="F73" s="1119"/>
      <c r="G73" s="1119"/>
    </row>
    <row r="74" spans="1:8">
      <c r="B74" s="1962" t="s">
        <v>1457</v>
      </c>
      <c r="D74" s="1119"/>
      <c r="E74" s="1119"/>
      <c r="F74" s="1119"/>
      <c r="G74" s="1119"/>
    </row>
    <row r="75" spans="1:8">
      <c r="B75" s="1962"/>
      <c r="D75" s="1119"/>
      <c r="E75" s="1119"/>
      <c r="F75" s="1119"/>
      <c r="G75" s="1119"/>
    </row>
    <row r="76" spans="1:8" ht="40.5" customHeight="1">
      <c r="B76" s="2498" t="s">
        <v>1939</v>
      </c>
      <c r="C76" s="2469"/>
      <c r="D76" s="2469"/>
      <c r="E76" s="2469"/>
      <c r="F76" s="2469"/>
      <c r="G76" s="2469"/>
    </row>
    <row r="77" spans="1:8">
      <c r="D77" s="1119"/>
      <c r="E77" s="1119"/>
      <c r="F77" s="1119"/>
      <c r="G77" s="1119"/>
    </row>
    <row r="78" spans="1:8">
      <c r="D78" s="1119"/>
      <c r="E78" s="1119"/>
      <c r="F78" s="1119"/>
      <c r="G78" s="1119"/>
    </row>
    <row r="79" spans="1:8" ht="13.5" thickBot="1">
      <c r="F79" s="1107"/>
      <c r="G79" s="1107"/>
    </row>
    <row r="80" spans="1:8" ht="13.5" thickTop="1">
      <c r="B80" s="1826"/>
      <c r="C80" s="1825"/>
      <c r="D80" s="1827"/>
      <c r="E80" s="1825"/>
      <c r="F80" s="1827"/>
      <c r="G80" s="1828"/>
    </row>
    <row r="81" spans="2:7">
      <c r="F81" s="1107"/>
      <c r="G81" s="1107"/>
    </row>
    <row r="82" spans="2:7">
      <c r="B82" s="1099"/>
      <c r="D82" s="1099"/>
      <c r="E82" s="1099"/>
    </row>
    <row r="83" spans="2:7">
      <c r="F83" s="1107"/>
      <c r="G83" s="1107"/>
    </row>
  </sheetData>
  <customSheetViews>
    <customSheetView guid="{44B5F5DE-C96C-4269-969A-574D4EEEEEF5}" scale="115" showPageBreaks="1" view="pageBreakPreview" showRuler="0" topLeftCell="A230">
      <selection activeCell="B253" sqref="B253"/>
      <pageMargins left="0.74803149606299202" right="0.39370078740157499" top="0.74803149606299202" bottom="0.90551181102362199" header="0.511811023622047" footer="0.59055118110236204"/>
      <printOptions horizontalCentered="1"/>
      <pageSetup paperSize="9" firstPageNumber="48" orientation="landscape" blackAndWhite="1" useFirstPageNumber="1" r:id="rId1"/>
      <headerFooter alignWithMargins="0">
        <oddHeader xml:space="preserve">&amp;C   </oddHeader>
        <oddFooter>&amp;C&amp;"Times New Roman,Bold"   Vol-III     -    &amp;P</oddFooter>
      </headerFooter>
    </customSheetView>
    <customSheetView guid="{F13B090A-ECDA-4418-9F13-644A873400E7}" scale="115" showPageBreaks="1" view="pageBreakPreview" showRuler="0" topLeftCell="A230">
      <selection activeCell="B253" sqref="B253"/>
      <pageMargins left="0.74803149606299202" right="0.39370078740157499" top="0.74803149606299202" bottom="0.90551181102362199" header="0.511811023622047" footer="0.59055118110236204"/>
      <printOptions horizontalCentered="1"/>
      <pageSetup paperSize="9" firstPageNumber="48" orientation="landscape" blackAndWhite="1" useFirstPageNumber="1" r:id="rId2"/>
      <headerFooter alignWithMargins="0">
        <oddHeader xml:space="preserve">&amp;C   </oddHeader>
        <oddFooter>&amp;C&amp;"Times New Roman,Bold"   Vol-III     -    &amp;P</oddFooter>
      </headerFooter>
    </customSheetView>
    <customSheetView guid="{63DB0950-E90F-4380-862C-985B5EB19119}" scale="115" showPageBreaks="1" view="pageBreakPreview" showRuler="0" topLeftCell="A230">
      <selection activeCell="B253" sqref="B253"/>
      <pageMargins left="0.74803149606299202" right="0.39370078740157499" top="0.74803149606299202" bottom="0.90551181102362199" header="0.511811023622047" footer="0.59055118110236204"/>
      <printOptions horizontalCentered="1"/>
      <pageSetup paperSize="9" firstPageNumber="48" orientation="landscape" blackAndWhite="1" useFirstPageNumber="1" r:id="rId3"/>
      <headerFooter alignWithMargins="0">
        <oddHeader xml:space="preserve">&amp;C   </oddHeader>
        <oddFooter>&amp;C&amp;"Times New Roman,Bold"   Vol-III     -    &amp;P</oddFooter>
      </headerFooter>
    </customSheetView>
    <customSheetView guid="{7CE36697-C418-4ED3-BCF0-EA686CB40E87}" scale="115" showPageBreaks="1" printArea="1" view="pageBreakPreview" showRuler="0">
      <selection activeCell="I11" sqref="I11"/>
      <pageMargins left="0.74803149606299202" right="0.74803149606299202" top="0.74803149606299202" bottom="4.13" header="0.35" footer="3"/>
      <printOptions horizontalCentered="1"/>
      <pageSetup paperSize="9" firstPageNumber="102" orientation="portrait" blackAndWhite="1" useFirstPageNumber="1" r:id="rId4"/>
      <headerFooter alignWithMargins="0">
        <oddHeader xml:space="preserve">&amp;C   </oddHeader>
        <oddFooter>&amp;C&amp;"Times New Roman,Bold"&amp;P</oddFooter>
      </headerFooter>
    </customSheetView>
  </customSheetViews>
  <mergeCells count="7">
    <mergeCell ref="A1:G1"/>
    <mergeCell ref="A4:G4"/>
    <mergeCell ref="B5:G5"/>
    <mergeCell ref="B76:G76"/>
    <mergeCell ref="B13:G13"/>
    <mergeCell ref="B14:D14"/>
    <mergeCell ref="A2:G2"/>
  </mergeCells>
  <phoneticPr fontId="25" type="noConversion"/>
  <printOptions horizontalCentered="1"/>
  <pageMargins left="0.74803149606299202" right="0.74803149606299202" top="0.74803149606299202" bottom="4.13" header="0.35" footer="3"/>
  <pageSetup paperSize="9" firstPageNumber="102" orientation="portrait" blackAndWhite="1" useFirstPageNumber="1" r:id="rId5"/>
  <headerFooter alignWithMargins="0">
    <oddHeader xml:space="preserve">&amp;C   </oddHeader>
    <oddFooter>&amp;C&amp;"Times New Roman,Bold"&amp;P</oddFooter>
  </headerFooter>
</worksheet>
</file>

<file path=xl/worksheets/sheet38.xml><?xml version="1.0" encoding="utf-8"?>
<worksheet xmlns="http://schemas.openxmlformats.org/spreadsheetml/2006/main" xmlns:r="http://schemas.openxmlformats.org/officeDocument/2006/relationships">
  <sheetPr syncVertical="1" syncRef="A28" transitionEvaluation="1" codeName="Sheet33"/>
  <dimension ref="A1:H41"/>
  <sheetViews>
    <sheetView view="pageBreakPreview" topLeftCell="A28" zoomScaleSheetLayoutView="160" workbookViewId="0">
      <selection activeCell="A31" sqref="A31:J38"/>
    </sheetView>
  </sheetViews>
  <sheetFormatPr defaultColWidth="11" defaultRowHeight="12.75"/>
  <cols>
    <col min="1" max="1" width="6.42578125" style="1284" customWidth="1"/>
    <col min="2" max="2" width="8.140625" style="1099" customWidth="1"/>
    <col min="3" max="3" width="34.5703125" style="1099" customWidth="1"/>
    <col min="4" max="4" width="7.7109375" style="1099" customWidth="1"/>
    <col min="5" max="5" width="9.7109375" style="1099" customWidth="1"/>
    <col min="6" max="6" width="9.85546875" style="1099" customWidth="1"/>
    <col min="7" max="7" width="7.42578125" style="1099" bestFit="1" customWidth="1"/>
    <col min="8" max="8" width="3.28515625" style="1099" customWidth="1"/>
    <col min="9" max="16384" width="11" style="1099"/>
  </cols>
  <sheetData>
    <row r="1" spans="1:7">
      <c r="A1" s="2485" t="s">
        <v>379</v>
      </c>
      <c r="B1" s="2485"/>
      <c r="C1" s="2485"/>
      <c r="D1" s="2485"/>
      <c r="E1" s="2485"/>
      <c r="F1" s="2485"/>
      <c r="G1" s="2485"/>
    </row>
    <row r="2" spans="1:7" ht="13.5">
      <c r="A2" s="1265"/>
      <c r="B2" s="1265"/>
      <c r="C2" s="1265"/>
      <c r="D2" s="1265"/>
      <c r="E2" s="1265"/>
      <c r="F2" s="1265"/>
      <c r="G2" s="1265"/>
    </row>
    <row r="3" spans="1:7" ht="13.5" customHeight="1">
      <c r="A3" s="2427" t="s">
        <v>1497</v>
      </c>
      <c r="B3" s="2427"/>
      <c r="C3" s="2427"/>
      <c r="D3" s="2427"/>
      <c r="E3" s="2427"/>
      <c r="F3" s="2427"/>
      <c r="G3" s="2427"/>
    </row>
    <row r="4" spans="1:7" ht="13.5" customHeight="1">
      <c r="A4" s="1401"/>
      <c r="B4" s="2428"/>
      <c r="C4" s="2428"/>
      <c r="D4" s="2428"/>
      <c r="E4" s="2428"/>
      <c r="F4" s="2428"/>
      <c r="G4" s="2428"/>
    </row>
    <row r="5" spans="1:7" ht="13.5" customHeight="1">
      <c r="A5" s="1401"/>
      <c r="B5" s="927"/>
      <c r="C5" s="927"/>
      <c r="D5" s="1844"/>
      <c r="E5" s="1845" t="s">
        <v>1217</v>
      </c>
      <c r="F5" s="1845" t="s">
        <v>1218</v>
      </c>
      <c r="G5" s="1845" t="s">
        <v>1043</v>
      </c>
    </row>
    <row r="6" spans="1:7" ht="13.5" customHeight="1">
      <c r="A6" s="1401"/>
      <c r="B6" s="1847" t="s">
        <v>1219</v>
      </c>
      <c r="C6" s="927" t="s">
        <v>1220</v>
      </c>
      <c r="D6" s="2003" t="s">
        <v>1339</v>
      </c>
      <c r="E6" s="2004">
        <v>20303</v>
      </c>
      <c r="F6" s="2178">
        <v>0</v>
      </c>
      <c r="G6" s="2004">
        <f>SUM(E6:F6)</f>
        <v>20303</v>
      </c>
    </row>
    <row r="7" spans="1:7" ht="13.5" customHeight="1">
      <c r="A7" s="1401"/>
      <c r="B7" s="1847" t="s">
        <v>1221</v>
      </c>
      <c r="C7" s="1850" t="s">
        <v>1222</v>
      </c>
      <c r="D7" s="1851"/>
      <c r="E7" s="936"/>
      <c r="F7" s="1982"/>
      <c r="G7" s="936"/>
    </row>
    <row r="8" spans="1:7" ht="13.5" customHeight="1">
      <c r="A8" s="1401"/>
      <c r="B8" s="1847"/>
      <c r="C8" s="1850" t="s">
        <v>985</v>
      </c>
      <c r="D8" s="2179" t="s">
        <v>1339</v>
      </c>
      <c r="E8" s="1986">
        <f>G27</f>
        <v>4410</v>
      </c>
      <c r="F8" s="2134">
        <v>0</v>
      </c>
      <c r="G8" s="1986">
        <f>SUM(E8:F8)</f>
        <v>4410</v>
      </c>
    </row>
    <row r="9" spans="1:7" ht="13.5" customHeight="1">
      <c r="A9" s="1401"/>
      <c r="B9" s="1854" t="s">
        <v>517</v>
      </c>
      <c r="C9" s="927" t="s">
        <v>619</v>
      </c>
      <c r="D9" s="2006" t="s">
        <v>1339</v>
      </c>
      <c r="E9" s="2007">
        <f>SUM(E6:E8)</f>
        <v>24713</v>
      </c>
      <c r="F9" s="2180">
        <f>SUM(F6:F8)</f>
        <v>0</v>
      </c>
      <c r="G9" s="2007">
        <f>SUM(E9:F9)</f>
        <v>24713</v>
      </c>
    </row>
    <row r="10" spans="1:7" ht="13.5" customHeight="1">
      <c r="A10" s="1401"/>
      <c r="B10" s="1847"/>
      <c r="C10" s="927"/>
      <c r="D10" s="934"/>
      <c r="E10" s="934"/>
      <c r="F10" s="1848"/>
      <c r="G10" s="934"/>
    </row>
    <row r="11" spans="1:7" ht="13.5" customHeight="1">
      <c r="A11" s="1401"/>
      <c r="B11" s="1847" t="s">
        <v>620</v>
      </c>
      <c r="C11" s="927" t="s">
        <v>621</v>
      </c>
      <c r="D11" s="927"/>
      <c r="E11" s="927"/>
      <c r="F11" s="1859"/>
      <c r="G11" s="927"/>
    </row>
    <row r="12" spans="1:7" s="1100" customFormat="1" ht="13.5" customHeight="1" thickBot="1">
      <c r="A12" s="1861"/>
      <c r="B12" s="2425" t="s">
        <v>622</v>
      </c>
      <c r="C12" s="2425"/>
      <c r="D12" s="2425"/>
      <c r="E12" s="2425"/>
      <c r="F12" s="2425"/>
      <c r="G12" s="2425"/>
    </row>
    <row r="13" spans="1:7" s="1100" customFormat="1" ht="13.5" customHeight="1" thickTop="1" thickBot="1">
      <c r="A13" s="1861"/>
      <c r="B13" s="2433" t="s">
        <v>623</v>
      </c>
      <c r="C13" s="2433"/>
      <c r="D13" s="2433"/>
      <c r="E13" s="1782" t="s">
        <v>519</v>
      </c>
      <c r="F13" s="1782" t="s">
        <v>624</v>
      </c>
      <c r="G13" s="1865" t="s">
        <v>1043</v>
      </c>
    </row>
    <row r="14" spans="1:7" s="1100" customFormat="1" ht="15" customHeight="1" thickTop="1">
      <c r="A14" s="1102"/>
      <c r="B14" s="1266"/>
      <c r="C14" s="1237"/>
      <c r="D14" s="1104"/>
      <c r="E14" s="1104"/>
      <c r="F14" s="1104"/>
      <c r="G14" s="1104"/>
    </row>
    <row r="15" spans="1:7" ht="15" customHeight="1">
      <c r="A15" s="1267"/>
      <c r="B15" s="1268"/>
      <c r="C15" s="1269" t="s">
        <v>522</v>
      </c>
      <c r="D15" s="1270"/>
      <c r="E15" s="1270"/>
      <c r="F15" s="1270"/>
      <c r="G15" s="1270"/>
    </row>
    <row r="16" spans="1:7" ht="15" customHeight="1">
      <c r="A16" s="1271" t="s">
        <v>523</v>
      </c>
      <c r="B16" s="1272">
        <v>2051</v>
      </c>
      <c r="C16" s="1273" t="s">
        <v>902</v>
      </c>
      <c r="D16" s="1270"/>
      <c r="E16" s="1270"/>
      <c r="F16" s="1270"/>
      <c r="G16" s="1270"/>
    </row>
    <row r="17" spans="1:8" ht="27">
      <c r="A17" s="1271"/>
      <c r="B17" s="1274">
        <v>0.10199999999999999</v>
      </c>
      <c r="C17" s="1273" t="s">
        <v>380</v>
      </c>
      <c r="D17" s="1270"/>
      <c r="E17" s="1270"/>
      <c r="F17" s="1270"/>
      <c r="G17" s="1270"/>
    </row>
    <row r="18" spans="1:8" ht="15" customHeight="1">
      <c r="A18" s="1271"/>
      <c r="B18" s="1268">
        <v>60</v>
      </c>
      <c r="C18" s="1275" t="s">
        <v>556</v>
      </c>
      <c r="D18" s="1739"/>
      <c r="E18" s="1270"/>
      <c r="F18" s="1270"/>
      <c r="G18" s="1270"/>
    </row>
    <row r="19" spans="1:8" ht="15" customHeight="1">
      <c r="A19" s="1271"/>
      <c r="B19" s="1276" t="s">
        <v>557</v>
      </c>
      <c r="C19" s="1275" t="s">
        <v>528</v>
      </c>
      <c r="D19" s="507"/>
      <c r="E19" s="1740">
        <v>0</v>
      </c>
      <c r="F19" s="511">
        <v>200</v>
      </c>
      <c r="G19" s="1277">
        <f>F19+E19</f>
        <v>200</v>
      </c>
      <c r="H19" s="1099" t="s">
        <v>697</v>
      </c>
    </row>
    <row r="20" spans="1:8" ht="15" customHeight="1">
      <c r="A20" s="1271"/>
      <c r="B20" s="1276" t="s">
        <v>558</v>
      </c>
      <c r="C20" s="1275" t="s">
        <v>530</v>
      </c>
      <c r="D20" s="507"/>
      <c r="E20" s="1740">
        <v>0</v>
      </c>
      <c r="F20" s="511">
        <v>150</v>
      </c>
      <c r="G20" s="1277">
        <f>F20+E20</f>
        <v>150</v>
      </c>
      <c r="H20" s="1099" t="s">
        <v>2091</v>
      </c>
    </row>
    <row r="21" spans="1:8" ht="15" customHeight="1">
      <c r="A21" s="1271"/>
      <c r="B21" s="1276" t="s">
        <v>559</v>
      </c>
      <c r="C21" s="1275" t="s">
        <v>532</v>
      </c>
      <c r="D21" s="507"/>
      <c r="E21" s="1740">
        <v>0</v>
      </c>
      <c r="F21" s="511">
        <v>3560</v>
      </c>
      <c r="G21" s="1277">
        <f>F21+E21</f>
        <v>3560</v>
      </c>
      <c r="H21" s="1099" t="s">
        <v>1509</v>
      </c>
    </row>
    <row r="22" spans="1:8" ht="15" customHeight="1">
      <c r="A22" s="1271"/>
      <c r="B22" s="1276" t="s">
        <v>1390</v>
      </c>
      <c r="C22" s="1275" t="s">
        <v>534</v>
      </c>
      <c r="D22" s="507"/>
      <c r="E22" s="1741">
        <v>0</v>
      </c>
      <c r="F22" s="506">
        <v>500</v>
      </c>
      <c r="G22" s="1277">
        <f>F22+E22</f>
        <v>500</v>
      </c>
      <c r="H22" s="1099" t="s">
        <v>1501</v>
      </c>
    </row>
    <row r="23" spans="1:8" ht="15" customHeight="1">
      <c r="A23" s="1271" t="s">
        <v>517</v>
      </c>
      <c r="B23" s="1268">
        <v>60</v>
      </c>
      <c r="C23" s="1275" t="s">
        <v>556</v>
      </c>
      <c r="D23" s="507"/>
      <c r="E23" s="1742">
        <f>SUM(E19:E22)</f>
        <v>0</v>
      </c>
      <c r="F23" s="510">
        <f>SUM(F19:F22)</f>
        <v>4410</v>
      </c>
      <c r="G23" s="1279">
        <f>SUM(G19:G22)</f>
        <v>4410</v>
      </c>
    </row>
    <row r="24" spans="1:8" ht="27">
      <c r="A24" s="1271" t="s">
        <v>517</v>
      </c>
      <c r="B24" s="1274">
        <v>0.10199999999999999</v>
      </c>
      <c r="C24" s="1272" t="s">
        <v>381</v>
      </c>
      <c r="D24" s="507"/>
      <c r="E24" s="1741">
        <f t="shared" ref="E24:G27" si="0">E23</f>
        <v>0</v>
      </c>
      <c r="F24" s="506">
        <f t="shared" si="0"/>
        <v>4410</v>
      </c>
      <c r="G24" s="1278">
        <f t="shared" si="0"/>
        <v>4410</v>
      </c>
    </row>
    <row r="25" spans="1:8" ht="15" customHeight="1">
      <c r="A25" s="1271" t="s">
        <v>517</v>
      </c>
      <c r="B25" s="1272">
        <v>2051</v>
      </c>
      <c r="C25" s="1273" t="s">
        <v>902</v>
      </c>
      <c r="D25" s="449"/>
      <c r="E25" s="1741">
        <f t="shared" si="0"/>
        <v>0</v>
      </c>
      <c r="F25" s="506">
        <f t="shared" si="0"/>
        <v>4410</v>
      </c>
      <c r="G25" s="1278">
        <f t="shared" si="0"/>
        <v>4410</v>
      </c>
    </row>
    <row r="26" spans="1:8" ht="15" customHeight="1">
      <c r="A26" s="1280" t="s">
        <v>517</v>
      </c>
      <c r="B26" s="1281"/>
      <c r="C26" s="1282" t="s">
        <v>522</v>
      </c>
      <c r="D26" s="449"/>
      <c r="E26" s="1741">
        <f t="shared" si="0"/>
        <v>0</v>
      </c>
      <c r="F26" s="506">
        <f t="shared" si="0"/>
        <v>4410</v>
      </c>
      <c r="G26" s="1278">
        <f t="shared" si="0"/>
        <v>4410</v>
      </c>
    </row>
    <row r="27" spans="1:8" ht="15" customHeight="1">
      <c r="A27" s="1280" t="s">
        <v>517</v>
      </c>
      <c r="B27" s="1281"/>
      <c r="C27" s="1283" t="s">
        <v>1339</v>
      </c>
      <c r="D27" s="449"/>
      <c r="E27" s="1741">
        <f t="shared" si="0"/>
        <v>0</v>
      </c>
      <c r="F27" s="506">
        <f t="shared" si="0"/>
        <v>4410</v>
      </c>
      <c r="G27" s="1278">
        <f t="shared" si="0"/>
        <v>4410</v>
      </c>
    </row>
    <row r="28" spans="1:8">
      <c r="D28" s="1270"/>
      <c r="E28" s="1270"/>
      <c r="F28" s="1270"/>
      <c r="G28" s="1270"/>
    </row>
    <row r="29" spans="1:8" ht="40.5" customHeight="1">
      <c r="B29" s="2499" t="s">
        <v>1458</v>
      </c>
      <c r="C29" s="2499"/>
      <c r="D29" s="2499"/>
      <c r="E29" s="2499"/>
      <c r="F29" s="2499"/>
      <c r="G29" s="2499"/>
    </row>
    <row r="30" spans="1:8">
      <c r="D30" s="1107"/>
      <c r="E30" s="1107"/>
      <c r="F30" s="1107"/>
      <c r="G30" s="1107"/>
    </row>
    <row r="31" spans="1:8" ht="13.5" thickBot="1">
      <c r="D31" s="1107"/>
      <c r="E31" s="1107"/>
      <c r="F31" s="1107"/>
      <c r="G31" s="1107"/>
    </row>
    <row r="32" spans="1:8" ht="13.5" thickTop="1">
      <c r="B32" s="1826"/>
      <c r="C32" s="1826"/>
      <c r="D32" s="1864"/>
      <c r="E32" s="1826"/>
      <c r="F32" s="1864"/>
      <c r="G32" s="1951"/>
    </row>
    <row r="34" spans="3:7">
      <c r="D34" s="1107"/>
      <c r="E34" s="1107"/>
      <c r="F34" s="1107"/>
      <c r="G34" s="1107"/>
    </row>
    <row r="35" spans="3:7">
      <c r="D35" s="54"/>
      <c r="E35" s="54"/>
      <c r="F35" s="54"/>
      <c r="G35" s="54"/>
    </row>
    <row r="36" spans="3:7">
      <c r="D36" s="1151"/>
      <c r="E36" s="1151"/>
      <c r="F36" s="1151"/>
      <c r="G36" s="1151"/>
    </row>
    <row r="37" spans="3:7">
      <c r="C37" s="1284"/>
      <c r="D37" s="1285"/>
      <c r="E37" s="1285"/>
      <c r="F37" s="1285"/>
      <c r="G37" s="1285"/>
    </row>
    <row r="38" spans="3:7">
      <c r="D38" s="1107"/>
      <c r="E38" s="1107"/>
      <c r="F38" s="1107"/>
      <c r="G38" s="1107"/>
    </row>
    <row r="39" spans="3:7">
      <c r="C39" s="1284"/>
      <c r="D39" s="1107"/>
      <c r="E39" s="1107"/>
      <c r="F39" s="1107"/>
      <c r="G39" s="1107"/>
    </row>
    <row r="40" spans="3:7">
      <c r="C40" s="1284"/>
      <c r="D40" s="1107"/>
      <c r="E40" s="1107"/>
      <c r="F40" s="1107"/>
      <c r="G40" s="1107"/>
    </row>
    <row r="41" spans="3:7">
      <c r="D41" s="1107"/>
      <c r="E41" s="1107"/>
      <c r="F41" s="1107"/>
      <c r="G41" s="1107"/>
    </row>
  </sheetData>
  <customSheetViews>
    <customSheetView guid="{44B5F5DE-C96C-4269-969A-574D4EEEEEF5}" showPageBreaks="1" view="pageBreakPreview" showRuler="0">
      <selection activeCell="B33" sqref="B33:G33"/>
      <pageMargins left="0.74803149606299202" right="0.39370078740157499" top="0.74803149606299202" bottom="0.90551181102362199" header="0.511811023622047" footer="0.59055118110236204"/>
      <printOptions horizontalCentered="1"/>
      <pageSetup paperSize="9" firstPageNumber="58" orientation="landscape" blackAndWhite="1" useFirstPageNumber="1" r:id="rId1"/>
      <headerFooter alignWithMargins="0">
        <oddHeader xml:space="preserve">&amp;C   </oddHeader>
        <oddFooter>&amp;C&amp;"Times New Roman,Bold"   Vol-III    -    &amp;P</oddFooter>
      </headerFooter>
    </customSheetView>
    <customSheetView guid="{F13B090A-ECDA-4418-9F13-644A873400E7}" showPageBreaks="1" view="pageBreakPreview" showRuler="0">
      <selection activeCell="B33" sqref="B33:G33"/>
      <pageMargins left="0.74803149606299202" right="0.39370078740157499" top="0.74803149606299202" bottom="0.90551181102362199" header="0.511811023622047" footer="0.59055118110236204"/>
      <printOptions horizontalCentered="1"/>
      <pageSetup paperSize="9" firstPageNumber="58" orientation="landscape" blackAndWhite="1" useFirstPageNumber="1" r:id="rId2"/>
      <headerFooter alignWithMargins="0">
        <oddHeader xml:space="preserve">&amp;C   </oddHeader>
        <oddFooter>&amp;C&amp;"Times New Roman,Bold"   Vol-III    -    &amp;P</oddFooter>
      </headerFooter>
    </customSheetView>
    <customSheetView guid="{63DB0950-E90F-4380-862C-985B5EB19119}" showPageBreaks="1" view="pageBreakPreview" showRuler="0">
      <selection activeCell="B33" sqref="B33:G33"/>
      <pageMargins left="0.74803149606299202" right="0.39370078740157499" top="0.74803149606299202" bottom="0.90551181102362199" header="0.511811023622047" footer="0.59055118110236204"/>
      <printOptions horizontalCentered="1"/>
      <pageSetup paperSize="9" firstPageNumber="58" orientation="landscape" blackAndWhite="1" useFirstPageNumber="1" r:id="rId3"/>
      <headerFooter alignWithMargins="0">
        <oddHeader xml:space="preserve">&amp;C   </oddHeader>
        <oddFooter>&amp;C&amp;"Times New Roman,Bold"   Vol-III    -    &amp;P</oddFooter>
      </headerFooter>
    </customSheetView>
    <customSheetView guid="{7CE36697-C418-4ED3-BCF0-EA686CB40E87}" showPageBreaks="1" printArea="1" view="pageBreakPreview" showRuler="0">
      <selection activeCell="A2" sqref="A1:H65536"/>
      <pageMargins left="0.74803149606299202" right="0.74803149606299202" top="0.74803149606299202" bottom="4.13" header="0.35" footer="3"/>
      <printOptions horizontalCentered="1"/>
      <pageSetup paperSize="9" firstPageNumber="105" orientation="portrait" blackAndWhite="1" useFirstPageNumber="1" r:id="rId4"/>
      <headerFooter alignWithMargins="0">
        <oddHeader xml:space="preserve">&amp;C   </oddHeader>
        <oddFooter>&amp;C&amp;"Times New Roman,Bold"&amp;P</oddFooter>
      </headerFooter>
    </customSheetView>
  </customSheetViews>
  <mergeCells count="6">
    <mergeCell ref="A1:G1"/>
    <mergeCell ref="A3:G3"/>
    <mergeCell ref="B29:G29"/>
    <mergeCell ref="B4:G4"/>
    <mergeCell ref="B12:G12"/>
    <mergeCell ref="B13:D13"/>
  </mergeCells>
  <phoneticPr fontId="25" type="noConversion"/>
  <printOptions horizontalCentered="1"/>
  <pageMargins left="0.74803149606299202" right="0.74803149606299202" top="0.74803149606299202" bottom="4.13" header="0.35" footer="3"/>
  <pageSetup paperSize="9" firstPageNumber="105" orientation="portrait" blackAndWhite="1" useFirstPageNumber="1" r:id="rId5"/>
  <headerFooter alignWithMargins="0">
    <oddHeader xml:space="preserve">&amp;C   </oddHeader>
    <oddFooter>&amp;C&amp;"Times New Roman,Bold"&amp;P</oddFooter>
  </headerFooter>
</worksheet>
</file>

<file path=xl/worksheets/sheet39.xml><?xml version="1.0" encoding="utf-8"?>
<worksheet xmlns="http://schemas.openxmlformats.org/spreadsheetml/2006/main" xmlns:r="http://schemas.openxmlformats.org/officeDocument/2006/relationships">
  <sheetPr syncVertical="1" syncRef="A190" transitionEvaluation="1" codeName="Sheet56"/>
  <dimension ref="A1:H209"/>
  <sheetViews>
    <sheetView view="pageBreakPreview" topLeftCell="A190" zoomScaleNormal="115" zoomScaleSheetLayoutView="100" workbookViewId="0">
      <selection activeCell="A202" sqref="A202:H210"/>
    </sheetView>
  </sheetViews>
  <sheetFormatPr defaultColWidth="11" defaultRowHeight="12.75"/>
  <cols>
    <col min="1" max="1" width="6.42578125" style="1116" customWidth="1"/>
    <col min="2" max="2" width="8.140625" style="1284" customWidth="1"/>
    <col min="3" max="3" width="34.5703125" style="1099" customWidth="1"/>
    <col min="4" max="4" width="7.140625" style="1107" customWidth="1"/>
    <col min="5" max="5" width="9.7109375" style="1107" customWidth="1"/>
    <col min="6" max="6" width="10.28515625" style="1099" customWidth="1"/>
    <col min="7" max="7" width="7.42578125" style="1099" bestFit="1" customWidth="1"/>
    <col min="8" max="8" width="3.140625" style="1099" customWidth="1"/>
    <col min="9" max="16384" width="11" style="1099"/>
  </cols>
  <sheetData>
    <row r="1" spans="1:7" ht="14.1" customHeight="1">
      <c r="A1" s="2497" t="s">
        <v>382</v>
      </c>
      <c r="B1" s="2497"/>
      <c r="C1" s="2497"/>
      <c r="D1" s="2497"/>
      <c r="E1" s="2497"/>
      <c r="F1" s="2497"/>
      <c r="G1" s="2497"/>
    </row>
    <row r="2" spans="1:7" ht="14.1" customHeight="1">
      <c r="A2" s="2497" t="s">
        <v>383</v>
      </c>
      <c r="B2" s="2497"/>
      <c r="C2" s="2497"/>
      <c r="D2" s="2497"/>
      <c r="E2" s="2497"/>
      <c r="F2" s="2497"/>
      <c r="G2" s="2497"/>
    </row>
    <row r="3" spans="1:7" ht="14.1" customHeight="1">
      <c r="A3" s="1286"/>
      <c r="B3" s="1232"/>
      <c r="C3" s="838"/>
      <c r="D3" s="733"/>
      <c r="E3" s="733"/>
      <c r="F3" s="838"/>
      <c r="G3" s="838"/>
    </row>
    <row r="4" spans="1:7" ht="14.1" customHeight="1">
      <c r="A4" s="2427" t="s">
        <v>1553</v>
      </c>
      <c r="B4" s="2427"/>
      <c r="C4" s="2427"/>
      <c r="D4" s="2427"/>
      <c r="E4" s="2427"/>
      <c r="F4" s="2427"/>
      <c r="G4" s="2427"/>
    </row>
    <row r="5" spans="1:7" ht="14.1" customHeight="1">
      <c r="A5" s="1401"/>
      <c r="B5" s="2428"/>
      <c r="C5" s="2428"/>
      <c r="D5" s="2428"/>
      <c r="E5" s="2428"/>
      <c r="F5" s="2428"/>
      <c r="G5" s="2428"/>
    </row>
    <row r="6" spans="1:7" ht="14.1" customHeight="1">
      <c r="A6" s="1401"/>
      <c r="B6" s="927"/>
      <c r="C6" s="927"/>
      <c r="D6" s="1844"/>
      <c r="E6" s="1845" t="s">
        <v>1217</v>
      </c>
      <c r="F6" s="1845" t="s">
        <v>1218</v>
      </c>
      <c r="G6" s="1845" t="s">
        <v>1043</v>
      </c>
    </row>
    <row r="7" spans="1:7" ht="14.1" customHeight="1">
      <c r="A7" s="1401"/>
      <c r="B7" s="1847" t="s">
        <v>1219</v>
      </c>
      <c r="C7" s="927" t="s">
        <v>1220</v>
      </c>
      <c r="D7" s="1848" t="s">
        <v>518</v>
      </c>
      <c r="E7" s="935">
        <v>404675</v>
      </c>
      <c r="F7" s="935">
        <v>1836329</v>
      </c>
      <c r="G7" s="935">
        <f>SUM(E7:F7)</f>
        <v>2241004</v>
      </c>
    </row>
    <row r="8" spans="1:7" ht="14.1" customHeight="1">
      <c r="A8" s="1401"/>
      <c r="B8" s="1847" t="s">
        <v>1221</v>
      </c>
      <c r="C8" s="1850" t="s">
        <v>1222</v>
      </c>
      <c r="D8" s="1851"/>
      <c r="E8" s="936"/>
      <c r="F8" s="936"/>
      <c r="G8" s="936"/>
    </row>
    <row r="9" spans="1:7" ht="14.1" customHeight="1">
      <c r="A9" s="1401"/>
      <c r="B9" s="1847"/>
      <c r="C9" s="1850" t="s">
        <v>985</v>
      </c>
      <c r="D9" s="1851" t="s">
        <v>518</v>
      </c>
      <c r="E9" s="936">
        <f>G98</f>
        <v>67629</v>
      </c>
      <c r="F9" s="1853">
        <f>G189</f>
        <v>787240</v>
      </c>
      <c r="G9" s="936">
        <f>SUM(E9:F9)</f>
        <v>854869</v>
      </c>
    </row>
    <row r="10" spans="1:7" ht="14.1" customHeight="1">
      <c r="A10" s="1401"/>
      <c r="B10" s="1854" t="s">
        <v>517</v>
      </c>
      <c r="C10" s="927" t="s">
        <v>619</v>
      </c>
      <c r="D10" s="1855" t="s">
        <v>518</v>
      </c>
      <c r="E10" s="1856">
        <f>SUM(E7:E9)</f>
        <v>472304</v>
      </c>
      <c r="F10" s="1856">
        <f>SUM(F7:F9)</f>
        <v>2623569</v>
      </c>
      <c r="G10" s="1856">
        <f>SUM(E10:F10)</f>
        <v>3095873</v>
      </c>
    </row>
    <row r="11" spans="1:7" ht="14.1" customHeight="1">
      <c r="A11" s="1401"/>
      <c r="B11" s="1847"/>
      <c r="C11" s="927"/>
      <c r="D11" s="934"/>
      <c r="E11" s="934"/>
      <c r="F11" s="1848"/>
      <c r="G11" s="934"/>
    </row>
    <row r="12" spans="1:7" s="1100" customFormat="1" ht="14.1" customHeight="1">
      <c r="A12" s="1401"/>
      <c r="B12" s="1847" t="s">
        <v>620</v>
      </c>
      <c r="C12" s="927" t="s">
        <v>621</v>
      </c>
      <c r="D12" s="927"/>
      <c r="E12" s="927"/>
      <c r="F12" s="1859"/>
      <c r="G12" s="927"/>
    </row>
    <row r="13" spans="1:7" s="1100" customFormat="1" ht="14.1" customHeight="1" thickBot="1">
      <c r="A13" s="1861"/>
      <c r="B13" s="2425" t="s">
        <v>622</v>
      </c>
      <c r="C13" s="2425"/>
      <c r="D13" s="2425"/>
      <c r="E13" s="2425"/>
      <c r="F13" s="2425"/>
      <c r="G13" s="2425"/>
    </row>
    <row r="14" spans="1:7" s="1100" customFormat="1" ht="14.1" customHeight="1" thickTop="1" thickBot="1">
      <c r="A14" s="1861"/>
      <c r="B14" s="2433" t="s">
        <v>623</v>
      </c>
      <c r="C14" s="2433"/>
      <c r="D14" s="2433"/>
      <c r="E14" s="1782" t="s">
        <v>519</v>
      </c>
      <c r="F14" s="1782" t="s">
        <v>624</v>
      </c>
      <c r="G14" s="1865" t="s">
        <v>1043</v>
      </c>
    </row>
    <row r="15" spans="1:7" s="1100" customFormat="1" ht="18" customHeight="1" thickTop="1">
      <c r="A15" s="1287"/>
      <c r="B15" s="1102"/>
      <c r="C15" s="1237"/>
      <c r="D15" s="1104"/>
      <c r="E15" s="1104"/>
      <c r="F15" s="1104"/>
      <c r="G15" s="1104"/>
    </row>
    <row r="16" spans="1:7">
      <c r="A16" s="1235"/>
      <c r="B16" s="1236"/>
      <c r="C16" s="1293" t="s">
        <v>522</v>
      </c>
      <c r="D16" s="1104"/>
      <c r="E16" s="1104"/>
      <c r="F16" s="1104"/>
      <c r="G16" s="1104"/>
    </row>
    <row r="17" spans="1:7" s="302" customFormat="1">
      <c r="A17" s="1235"/>
      <c r="B17" s="290"/>
      <c r="C17" s="169"/>
      <c r="D17" s="155"/>
      <c r="E17" s="155"/>
      <c r="F17" s="155"/>
      <c r="G17" s="155"/>
    </row>
    <row r="18" spans="1:7" ht="2.25" customHeight="1">
      <c r="A18" s="1235"/>
      <c r="B18" s="290"/>
      <c r="C18" s="172"/>
      <c r="D18" s="1289"/>
      <c r="E18" s="1289"/>
      <c r="F18" s="1289"/>
      <c r="G18" s="1289"/>
    </row>
    <row r="19" spans="1:7">
      <c r="A19" s="1263" t="s">
        <v>523</v>
      </c>
      <c r="B19" s="1290">
        <v>3054</v>
      </c>
      <c r="C19" s="1288" t="s">
        <v>488</v>
      </c>
      <c r="D19" s="1291"/>
      <c r="E19" s="1291"/>
      <c r="F19" s="1291"/>
      <c r="G19" s="1291"/>
    </row>
    <row r="20" spans="1:7">
      <c r="A20" s="1235"/>
      <c r="B20" s="1174">
        <v>4</v>
      </c>
      <c r="C20" s="1292" t="s">
        <v>2085</v>
      </c>
      <c r="D20" s="1296"/>
      <c r="E20" s="1296"/>
      <c r="F20" s="1296"/>
      <c r="G20" s="1296"/>
    </row>
    <row r="21" spans="1:7">
      <c r="A21" s="1235"/>
      <c r="B21" s="1242">
        <v>4.1050000000000004</v>
      </c>
      <c r="C21" s="1293" t="s">
        <v>713</v>
      </c>
      <c r="D21" s="1296"/>
      <c r="E21" s="1296"/>
      <c r="F21" s="1296"/>
      <c r="G21" s="1296"/>
    </row>
    <row r="22" spans="1:7">
      <c r="A22" s="1235"/>
      <c r="B22" s="1219">
        <v>60</v>
      </c>
      <c r="C22" s="172" t="s">
        <v>2027</v>
      </c>
      <c r="D22" s="1296"/>
      <c r="E22" s="1296"/>
      <c r="F22" s="1296"/>
      <c r="G22" s="1296"/>
    </row>
    <row r="23" spans="1:7" ht="25.5">
      <c r="A23" s="1235"/>
      <c r="B23" s="1174">
        <v>72</v>
      </c>
      <c r="C23" s="1292" t="s">
        <v>385</v>
      </c>
      <c r="D23" s="1296"/>
      <c r="E23" s="1296"/>
      <c r="F23" s="1296"/>
      <c r="G23" s="1296"/>
    </row>
    <row r="24" spans="1:7">
      <c r="A24" s="1235"/>
      <c r="B24" s="1219" t="s">
        <v>2072</v>
      </c>
      <c r="C24" s="172" t="s">
        <v>188</v>
      </c>
      <c r="D24" s="1296"/>
      <c r="E24" s="1296">
        <v>10854</v>
      </c>
      <c r="F24" s="1792">
        <v>0</v>
      </c>
      <c r="G24" s="1296">
        <f>F24+E24</f>
        <v>10854</v>
      </c>
    </row>
    <row r="25" spans="1:7">
      <c r="A25" s="1235"/>
      <c r="B25" s="1219"/>
      <c r="C25" s="172"/>
      <c r="D25" s="1296"/>
      <c r="E25" s="1296"/>
      <c r="F25" s="1792"/>
      <c r="G25" s="1296"/>
    </row>
    <row r="26" spans="1:7" ht="25.5">
      <c r="A26" s="1235"/>
      <c r="B26" s="1219">
        <v>73</v>
      </c>
      <c r="C26" s="1292" t="s">
        <v>386</v>
      </c>
      <c r="D26" s="1296"/>
      <c r="E26" s="1296"/>
      <c r="F26" s="1794"/>
      <c r="G26" s="1296"/>
    </row>
    <row r="27" spans="1:7">
      <c r="A27" s="1235"/>
      <c r="B27" s="1219" t="s">
        <v>494</v>
      </c>
      <c r="C27" s="172" t="s">
        <v>188</v>
      </c>
      <c r="D27" s="1296"/>
      <c r="E27" s="1296">
        <v>11315</v>
      </c>
      <c r="F27" s="1792">
        <v>0</v>
      </c>
      <c r="G27" s="1296">
        <f>F27+E27</f>
        <v>11315</v>
      </c>
    </row>
    <row r="28" spans="1:7" ht="12" customHeight="1">
      <c r="A28" s="1235"/>
      <c r="B28" s="1219"/>
      <c r="C28" s="172"/>
      <c r="D28" s="1296"/>
      <c r="E28" s="1296"/>
      <c r="F28" s="1794"/>
      <c r="G28" s="1296"/>
    </row>
    <row r="29" spans="1:7" ht="25.5">
      <c r="A29" s="1235"/>
      <c r="B29" s="1174">
        <v>74</v>
      </c>
      <c r="C29" s="1292" t="s">
        <v>387</v>
      </c>
      <c r="D29" s="1296"/>
      <c r="E29" s="1296"/>
      <c r="F29" s="1794"/>
      <c r="G29" s="1791"/>
    </row>
    <row r="30" spans="1:7">
      <c r="A30" s="1235"/>
      <c r="B30" s="1219" t="s">
        <v>496</v>
      </c>
      <c r="C30" s="172" t="s">
        <v>188</v>
      </c>
      <c r="D30" s="1296"/>
      <c r="E30" s="1296">
        <v>11454</v>
      </c>
      <c r="F30" s="1792">
        <v>0</v>
      </c>
      <c r="G30" s="1296">
        <f>F30+E30</f>
        <v>11454</v>
      </c>
    </row>
    <row r="31" spans="1:7" ht="12" customHeight="1">
      <c r="A31" s="1235"/>
      <c r="B31" s="1219"/>
      <c r="C31" s="172"/>
      <c r="D31" s="1296"/>
      <c r="E31" s="1296"/>
      <c r="F31" s="1794"/>
      <c r="G31" s="1296"/>
    </row>
    <row r="32" spans="1:7" ht="25.5">
      <c r="A32" s="1235"/>
      <c r="B32" s="1174">
        <v>75</v>
      </c>
      <c r="C32" s="1292" t="s">
        <v>388</v>
      </c>
      <c r="D32" s="1296"/>
      <c r="E32" s="1296"/>
      <c r="F32" s="1794"/>
      <c r="G32" s="1296"/>
    </row>
    <row r="33" spans="1:8">
      <c r="A33" s="1235"/>
      <c r="B33" s="1219" t="s">
        <v>498</v>
      </c>
      <c r="C33" s="172" t="s">
        <v>188</v>
      </c>
      <c r="D33" s="1296"/>
      <c r="E33" s="1296">
        <v>10246</v>
      </c>
      <c r="F33" s="1792">
        <v>0</v>
      </c>
      <c r="G33" s="1296">
        <f>F33+E33</f>
        <v>10246</v>
      </c>
    </row>
    <row r="34" spans="1:8">
      <c r="A34" s="1294" t="s">
        <v>517</v>
      </c>
      <c r="B34" s="1245">
        <v>60</v>
      </c>
      <c r="C34" s="179" t="s">
        <v>2027</v>
      </c>
      <c r="D34" s="1295"/>
      <c r="E34" s="1298">
        <f>SUM(E24:E33)</f>
        <v>43869</v>
      </c>
      <c r="F34" s="1787">
        <f>SUM(F24:F33)</f>
        <v>0</v>
      </c>
      <c r="G34" s="1298">
        <f>SUM(G24:G33)</f>
        <v>43869</v>
      </c>
    </row>
    <row r="35" spans="1:8" ht="13.5" customHeight="1">
      <c r="A35" s="2182" t="s">
        <v>517</v>
      </c>
      <c r="B35" s="2189">
        <v>4.1050000000000004</v>
      </c>
      <c r="C35" s="2183" t="s">
        <v>713</v>
      </c>
      <c r="D35" s="1300"/>
      <c r="E35" s="1298">
        <f t="shared" ref="E35:G36" si="0">E34</f>
        <v>43869</v>
      </c>
      <c r="F35" s="1795">
        <f t="shared" si="0"/>
        <v>0</v>
      </c>
      <c r="G35" s="1298">
        <f t="shared" si="0"/>
        <v>43869</v>
      </c>
    </row>
    <row r="36" spans="1:8">
      <c r="A36" s="1235" t="s">
        <v>517</v>
      </c>
      <c r="B36" s="1174">
        <v>4</v>
      </c>
      <c r="C36" s="1292" t="s">
        <v>2085</v>
      </c>
      <c r="D36" s="1115"/>
      <c r="E36" s="1117">
        <f t="shared" si="0"/>
        <v>43869</v>
      </c>
      <c r="F36" s="1731">
        <f t="shared" si="0"/>
        <v>0</v>
      </c>
      <c r="G36" s="1117">
        <f t="shared" si="0"/>
        <v>43869</v>
      </c>
      <c r="H36" s="1099" t="s">
        <v>697</v>
      </c>
    </row>
    <row r="37" spans="1:8" ht="16.5" customHeight="1">
      <c r="A37" s="1235"/>
      <c r="B37" s="1174"/>
      <c r="C37" s="1292"/>
      <c r="D37" s="1115"/>
      <c r="E37" s="1115"/>
      <c r="F37" s="1115"/>
      <c r="G37" s="1115"/>
    </row>
    <row r="38" spans="1:8">
      <c r="A38" s="1235"/>
      <c r="B38" s="1236">
        <v>80</v>
      </c>
      <c r="C38" s="1292" t="s">
        <v>1759</v>
      </c>
      <c r="D38" s="1296"/>
      <c r="E38" s="1296"/>
      <c r="F38" s="1296"/>
      <c r="G38" s="1296"/>
    </row>
    <row r="39" spans="1:8">
      <c r="A39" s="1235"/>
      <c r="B39" s="1242">
        <v>80.001000000000005</v>
      </c>
      <c r="C39" s="1293" t="s">
        <v>1431</v>
      </c>
      <c r="D39" s="1296"/>
      <c r="E39" s="1296"/>
      <c r="F39" s="1296"/>
      <c r="G39" s="1296"/>
    </row>
    <row r="40" spans="1:8">
      <c r="A40" s="1235"/>
      <c r="B40" s="295">
        <v>35</v>
      </c>
      <c r="C40" s="172" t="s">
        <v>384</v>
      </c>
      <c r="D40" s="1296"/>
      <c r="E40" s="1296"/>
      <c r="F40" s="1296"/>
      <c r="G40" s="1296"/>
    </row>
    <row r="41" spans="1:8">
      <c r="A41" s="1235"/>
      <c r="B41" s="1236">
        <v>44</v>
      </c>
      <c r="C41" s="1292" t="s">
        <v>526</v>
      </c>
      <c r="D41" s="1296"/>
      <c r="E41" s="1296"/>
      <c r="F41" s="1296"/>
      <c r="G41" s="1296"/>
    </row>
    <row r="42" spans="1:8">
      <c r="A42" s="1301"/>
      <c r="B42" s="1302" t="s">
        <v>910</v>
      </c>
      <c r="C42" s="1292" t="s">
        <v>528</v>
      </c>
      <c r="D42" s="1296"/>
      <c r="E42" s="1115">
        <v>7171</v>
      </c>
      <c r="F42" s="1792">
        <v>0</v>
      </c>
      <c r="G42" s="1115">
        <f>F42+E42</f>
        <v>7171</v>
      </c>
    </row>
    <row r="43" spans="1:8">
      <c r="A43" s="1301"/>
      <c r="B43" s="1302" t="s">
        <v>1066</v>
      </c>
      <c r="C43" s="1292" t="s">
        <v>530</v>
      </c>
      <c r="D43" s="1296"/>
      <c r="E43" s="1296">
        <v>398</v>
      </c>
      <c r="F43" s="1792">
        <v>0</v>
      </c>
      <c r="G43" s="1115">
        <f>F43+E43</f>
        <v>398</v>
      </c>
    </row>
    <row r="44" spans="1:8">
      <c r="A44" s="1301"/>
      <c r="B44" s="1302" t="s">
        <v>1067</v>
      </c>
      <c r="C44" s="1292" t="s">
        <v>532</v>
      </c>
      <c r="D44" s="1296"/>
      <c r="E44" s="1115">
        <v>600</v>
      </c>
      <c r="F44" s="1792">
        <v>0</v>
      </c>
      <c r="G44" s="1115">
        <f>F44+E44</f>
        <v>600</v>
      </c>
    </row>
    <row r="45" spans="1:8">
      <c r="A45" s="1301"/>
      <c r="B45" s="1302" t="s">
        <v>1068</v>
      </c>
      <c r="C45" s="1292" t="s">
        <v>536</v>
      </c>
      <c r="D45" s="1296"/>
      <c r="E45" s="1115">
        <v>1206</v>
      </c>
      <c r="F45" s="1792">
        <v>0</v>
      </c>
      <c r="G45" s="1115">
        <f>F45+E45</f>
        <v>1206</v>
      </c>
    </row>
    <row r="46" spans="1:8">
      <c r="A46" s="1235" t="s">
        <v>517</v>
      </c>
      <c r="B46" s="1236">
        <v>44</v>
      </c>
      <c r="C46" s="1292" t="s">
        <v>526</v>
      </c>
      <c r="D46" s="1115"/>
      <c r="E46" s="1117">
        <f>SUM(E42:E45)</f>
        <v>9375</v>
      </c>
      <c r="F46" s="1796">
        <f>SUM(F42:F45)</f>
        <v>0</v>
      </c>
      <c r="G46" s="1117">
        <f>SUM(G42:G45)</f>
        <v>9375</v>
      </c>
    </row>
    <row r="47" spans="1:8" ht="16.5" customHeight="1">
      <c r="A47" s="1235"/>
      <c r="B47" s="1236"/>
      <c r="C47" s="1292"/>
      <c r="D47" s="1115"/>
      <c r="E47" s="1115"/>
      <c r="F47" s="1734"/>
      <c r="G47" s="1115"/>
    </row>
    <row r="48" spans="1:8">
      <c r="A48" s="1235"/>
      <c r="B48" s="1236">
        <v>45</v>
      </c>
      <c r="C48" s="1292" t="s">
        <v>537</v>
      </c>
      <c r="D48" s="1115"/>
      <c r="E48" s="1115"/>
      <c r="F48" s="1734"/>
      <c r="G48" s="1115"/>
    </row>
    <row r="49" spans="1:7">
      <c r="A49" s="1235"/>
      <c r="B49" s="1302" t="s">
        <v>1069</v>
      </c>
      <c r="C49" s="1292" t="s">
        <v>528</v>
      </c>
      <c r="D49" s="1115"/>
      <c r="E49" s="1115">
        <v>796</v>
      </c>
      <c r="F49" s="1778">
        <v>0</v>
      </c>
      <c r="G49" s="1115">
        <f>F49+E49</f>
        <v>796</v>
      </c>
    </row>
    <row r="50" spans="1:7">
      <c r="A50" s="1235"/>
      <c r="B50" s="1302" t="s">
        <v>1070</v>
      </c>
      <c r="C50" s="1292" t="s">
        <v>530</v>
      </c>
      <c r="D50" s="1115"/>
      <c r="E50" s="1115">
        <v>89</v>
      </c>
      <c r="F50" s="1778">
        <v>0</v>
      </c>
      <c r="G50" s="1115">
        <f>F50+E50</f>
        <v>89</v>
      </c>
    </row>
    <row r="51" spans="1:7">
      <c r="A51" s="1235"/>
      <c r="B51" s="1302" t="s">
        <v>1071</v>
      </c>
      <c r="C51" s="1292" t="s">
        <v>532</v>
      </c>
      <c r="D51" s="1115"/>
      <c r="E51" s="1115">
        <v>99</v>
      </c>
      <c r="F51" s="1778">
        <v>0</v>
      </c>
      <c r="G51" s="1115">
        <f>F51+E51</f>
        <v>99</v>
      </c>
    </row>
    <row r="52" spans="1:7">
      <c r="A52" s="1235"/>
      <c r="B52" s="1302" t="s">
        <v>1072</v>
      </c>
      <c r="C52" s="1292" t="s">
        <v>536</v>
      </c>
      <c r="D52" s="1115"/>
      <c r="E52" s="1115">
        <v>100</v>
      </c>
      <c r="F52" s="1778">
        <v>0</v>
      </c>
      <c r="G52" s="1115">
        <f>F52+E52</f>
        <v>100</v>
      </c>
    </row>
    <row r="53" spans="1:7">
      <c r="A53" s="1235" t="s">
        <v>517</v>
      </c>
      <c r="B53" s="1236">
        <v>45</v>
      </c>
      <c r="C53" s="1292" t="s">
        <v>537</v>
      </c>
      <c r="D53" s="1115"/>
      <c r="E53" s="1117">
        <f>SUM(E49:E52)</f>
        <v>1084</v>
      </c>
      <c r="F53" s="1796">
        <f>SUM(F49:F52)</f>
        <v>0</v>
      </c>
      <c r="G53" s="1117">
        <f>SUM(G49:G52)</f>
        <v>1084</v>
      </c>
    </row>
    <row r="54" spans="1:7" ht="12" customHeight="1">
      <c r="A54" s="1235"/>
      <c r="B54" s="1236"/>
      <c r="C54" s="1292"/>
      <c r="D54" s="1115"/>
      <c r="E54" s="1115"/>
      <c r="F54" s="1734"/>
      <c r="G54" s="1115"/>
    </row>
    <row r="55" spans="1:7">
      <c r="A55" s="1235"/>
      <c r="B55" s="1236">
        <v>46</v>
      </c>
      <c r="C55" s="1292" t="s">
        <v>542</v>
      </c>
      <c r="D55" s="1296"/>
      <c r="E55" s="1296"/>
      <c r="F55" s="1794"/>
      <c r="G55" s="1296"/>
    </row>
    <row r="56" spans="1:7">
      <c r="A56" s="1235"/>
      <c r="B56" s="1302" t="s">
        <v>1073</v>
      </c>
      <c r="C56" s="1292" t="s">
        <v>528</v>
      </c>
      <c r="D56" s="1296"/>
      <c r="E56" s="1115">
        <v>170</v>
      </c>
      <c r="F56" s="1792">
        <v>0</v>
      </c>
      <c r="G56" s="1115">
        <f>F56+E56</f>
        <v>170</v>
      </c>
    </row>
    <row r="57" spans="1:7">
      <c r="A57" s="1235"/>
      <c r="B57" s="1302" t="s">
        <v>1074</v>
      </c>
      <c r="C57" s="1292" t="s">
        <v>530</v>
      </c>
      <c r="D57" s="1296"/>
      <c r="E57" s="1115">
        <v>120</v>
      </c>
      <c r="F57" s="1792">
        <v>0</v>
      </c>
      <c r="G57" s="1115">
        <f>F57+E57</f>
        <v>120</v>
      </c>
    </row>
    <row r="58" spans="1:7">
      <c r="A58" s="1235"/>
      <c r="B58" s="1302" t="s">
        <v>1075</v>
      </c>
      <c r="C58" s="1292" t="s">
        <v>532</v>
      </c>
      <c r="D58" s="1296"/>
      <c r="E58" s="1115">
        <v>250</v>
      </c>
      <c r="F58" s="1792">
        <v>0</v>
      </c>
      <c r="G58" s="1115">
        <f>F58+E58</f>
        <v>250</v>
      </c>
    </row>
    <row r="59" spans="1:7">
      <c r="A59" s="1235"/>
      <c r="B59" s="1302" t="s">
        <v>1076</v>
      </c>
      <c r="C59" s="1292" t="s">
        <v>536</v>
      </c>
      <c r="D59" s="1296"/>
      <c r="E59" s="25">
        <v>280</v>
      </c>
      <c r="F59" s="1792">
        <v>0</v>
      </c>
      <c r="G59" s="1115">
        <f>F59+E59</f>
        <v>280</v>
      </c>
    </row>
    <row r="60" spans="1:7">
      <c r="A60" s="1235" t="s">
        <v>517</v>
      </c>
      <c r="B60" s="1236">
        <v>46</v>
      </c>
      <c r="C60" s="1292" t="s">
        <v>542</v>
      </c>
      <c r="D60" s="1115"/>
      <c r="E60" s="1117">
        <f>SUM(E56:E59)</f>
        <v>820</v>
      </c>
      <c r="F60" s="1796">
        <f>SUM(F56:F59)</f>
        <v>0</v>
      </c>
      <c r="G60" s="1117">
        <f>SUM(G56:G59)</f>
        <v>820</v>
      </c>
    </row>
    <row r="61" spans="1:7" ht="1.5" customHeight="1">
      <c r="A61" s="1235"/>
      <c r="B61" s="1236"/>
      <c r="C61" s="1292"/>
      <c r="D61" s="1115"/>
      <c r="E61" s="1115"/>
      <c r="F61" s="1115"/>
      <c r="G61" s="1115"/>
    </row>
    <row r="62" spans="1:7" ht="13.5" customHeight="1">
      <c r="A62" s="1235"/>
      <c r="B62" s="1236">
        <v>48</v>
      </c>
      <c r="C62" s="1292" t="s">
        <v>550</v>
      </c>
      <c r="D62" s="1296"/>
      <c r="E62" s="1296"/>
      <c r="F62" s="1296"/>
      <c r="G62" s="1296"/>
    </row>
    <row r="63" spans="1:7" ht="13.5" customHeight="1">
      <c r="A63" s="1235"/>
      <c r="B63" s="1302" t="s">
        <v>1077</v>
      </c>
      <c r="C63" s="1292" t="s">
        <v>528</v>
      </c>
      <c r="D63" s="1296"/>
      <c r="E63" s="1115">
        <v>1180</v>
      </c>
      <c r="F63" s="1792">
        <v>0</v>
      </c>
      <c r="G63" s="1115">
        <f>F63+E63</f>
        <v>1180</v>
      </c>
    </row>
    <row r="64" spans="1:7" ht="13.5" customHeight="1">
      <c r="A64" s="1235"/>
      <c r="B64" s="1302" t="s">
        <v>1078</v>
      </c>
      <c r="C64" s="1292" t="s">
        <v>530</v>
      </c>
      <c r="D64" s="1296"/>
      <c r="E64" s="1115">
        <v>120</v>
      </c>
      <c r="F64" s="1792">
        <v>0</v>
      </c>
      <c r="G64" s="1115">
        <f>F64+E64</f>
        <v>120</v>
      </c>
    </row>
    <row r="65" spans="1:7" ht="13.5" customHeight="1">
      <c r="A65" s="1235"/>
      <c r="B65" s="1302" t="s">
        <v>1079</v>
      </c>
      <c r="C65" s="1292" t="s">
        <v>532</v>
      </c>
      <c r="D65" s="1296"/>
      <c r="E65" s="1115">
        <v>250</v>
      </c>
      <c r="F65" s="1792">
        <v>0</v>
      </c>
      <c r="G65" s="1115">
        <f>F65+E65</f>
        <v>250</v>
      </c>
    </row>
    <row r="66" spans="1:7" ht="13.5" customHeight="1">
      <c r="A66" s="1235"/>
      <c r="B66" s="1302" t="s">
        <v>1080</v>
      </c>
      <c r="C66" s="1292" t="s">
        <v>536</v>
      </c>
      <c r="D66" s="1296"/>
      <c r="E66" s="25">
        <v>280</v>
      </c>
      <c r="F66" s="1792">
        <v>0</v>
      </c>
      <c r="G66" s="1115">
        <f>F66+E66</f>
        <v>280</v>
      </c>
    </row>
    <row r="67" spans="1:7" ht="13.5" customHeight="1">
      <c r="A67" s="1235" t="s">
        <v>517</v>
      </c>
      <c r="B67" s="1236">
        <v>48</v>
      </c>
      <c r="C67" s="1292" t="s">
        <v>550</v>
      </c>
      <c r="D67" s="1115"/>
      <c r="E67" s="1117">
        <f>SUM(E63:E66)</f>
        <v>1830</v>
      </c>
      <c r="F67" s="1796">
        <f>SUM(F63:F66)</f>
        <v>0</v>
      </c>
      <c r="G67" s="1117">
        <f>SUM(G63:G66)</f>
        <v>1830</v>
      </c>
    </row>
    <row r="68" spans="1:7" ht="13.5" customHeight="1">
      <c r="A68" s="1235"/>
      <c r="B68" s="1236"/>
      <c r="C68" s="1292"/>
      <c r="D68" s="1115"/>
      <c r="E68" s="1115"/>
      <c r="F68" s="25"/>
      <c r="G68" s="1115"/>
    </row>
    <row r="69" spans="1:7" ht="25.5">
      <c r="A69" s="1235"/>
      <c r="B69" s="1236">
        <v>60</v>
      </c>
      <c r="C69" s="1292" t="s">
        <v>1905</v>
      </c>
      <c r="D69" s="1296"/>
      <c r="E69" s="1296"/>
      <c r="F69" s="1296"/>
      <c r="G69" s="1296"/>
    </row>
    <row r="70" spans="1:7" ht="13.5" customHeight="1">
      <c r="A70" s="1294"/>
      <c r="B70" s="1303" t="s">
        <v>1906</v>
      </c>
      <c r="C70" s="1299" t="s">
        <v>528</v>
      </c>
      <c r="D70" s="1295"/>
      <c r="E70" s="1123">
        <v>1580</v>
      </c>
      <c r="F70" s="1905">
        <v>0</v>
      </c>
      <c r="G70" s="1123">
        <f>F70+E70</f>
        <v>1580</v>
      </c>
    </row>
    <row r="71" spans="1:7" ht="13.5" customHeight="1">
      <c r="A71" s="2182"/>
      <c r="B71" s="2190" t="s">
        <v>1907</v>
      </c>
      <c r="C71" s="2191" t="s">
        <v>530</v>
      </c>
      <c r="D71" s="301"/>
      <c r="E71" s="48">
        <v>50</v>
      </c>
      <c r="F71" s="2125">
        <v>0</v>
      </c>
      <c r="G71" s="1312">
        <f>F71+E71</f>
        <v>50</v>
      </c>
    </row>
    <row r="72" spans="1:7" ht="13.5" customHeight="1">
      <c r="A72" s="1235"/>
      <c r="B72" s="1302" t="s">
        <v>1908</v>
      </c>
      <c r="C72" s="1292" t="s">
        <v>532</v>
      </c>
      <c r="D72" s="299"/>
      <c r="E72" s="25">
        <v>50</v>
      </c>
      <c r="F72" s="1792">
        <v>0</v>
      </c>
      <c r="G72" s="1115">
        <f>F72+E72</f>
        <v>50</v>
      </c>
    </row>
    <row r="73" spans="1:7" ht="13.5" customHeight="1">
      <c r="A73" s="1235"/>
      <c r="B73" s="1302" t="s">
        <v>1909</v>
      </c>
      <c r="C73" s="1292" t="s">
        <v>536</v>
      </c>
      <c r="D73" s="1296"/>
      <c r="E73" s="1115">
        <v>380</v>
      </c>
      <c r="F73" s="1792">
        <v>0</v>
      </c>
      <c r="G73" s="1115">
        <f>F73+E73</f>
        <v>380</v>
      </c>
    </row>
    <row r="74" spans="1:7" ht="25.5">
      <c r="A74" s="1235" t="s">
        <v>517</v>
      </c>
      <c r="B74" s="1236">
        <v>60</v>
      </c>
      <c r="C74" s="1292" t="s">
        <v>1905</v>
      </c>
      <c r="D74" s="1115"/>
      <c r="E74" s="1117">
        <f>SUM(E70:E73)</f>
        <v>2060</v>
      </c>
      <c r="F74" s="1796">
        <f>SUM(F70:F73)</f>
        <v>0</v>
      </c>
      <c r="G74" s="1117">
        <f>SUM(G70:G73)</f>
        <v>2060</v>
      </c>
    </row>
    <row r="75" spans="1:7" ht="13.5" customHeight="1">
      <c r="A75" s="1235"/>
      <c r="B75" s="1236">
        <v>61</v>
      </c>
      <c r="C75" s="1292" t="s">
        <v>1910</v>
      </c>
      <c r="D75" s="1115"/>
      <c r="E75" s="1115"/>
      <c r="F75" s="1115"/>
      <c r="G75" s="1115"/>
    </row>
    <row r="76" spans="1:7" ht="13.5" customHeight="1">
      <c r="A76" s="1235"/>
      <c r="B76" s="1302" t="s">
        <v>1911</v>
      </c>
      <c r="C76" s="1292" t="s">
        <v>528</v>
      </c>
      <c r="D76" s="1115"/>
      <c r="E76" s="1115">
        <v>1056</v>
      </c>
      <c r="F76" s="1778">
        <v>0</v>
      </c>
      <c r="G76" s="1115">
        <f>F76+E76</f>
        <v>1056</v>
      </c>
    </row>
    <row r="77" spans="1:7" ht="13.5" customHeight="1">
      <c r="A77" s="1235"/>
      <c r="B77" s="1302" t="s">
        <v>1912</v>
      </c>
      <c r="C77" s="1292" t="s">
        <v>530</v>
      </c>
      <c r="D77" s="1115"/>
      <c r="E77" s="1115">
        <v>17</v>
      </c>
      <c r="F77" s="1778">
        <v>0</v>
      </c>
      <c r="G77" s="1115">
        <f>F77+E77</f>
        <v>17</v>
      </c>
    </row>
    <row r="78" spans="1:7" ht="13.5" customHeight="1">
      <c r="A78" s="1235"/>
      <c r="B78" s="1302" t="s">
        <v>1913</v>
      </c>
      <c r="C78" s="1292" t="s">
        <v>532</v>
      </c>
      <c r="D78" s="1115"/>
      <c r="E78" s="1115">
        <v>27</v>
      </c>
      <c r="F78" s="1778">
        <v>0</v>
      </c>
      <c r="G78" s="1115">
        <f>F78+E78</f>
        <v>27</v>
      </c>
    </row>
    <row r="79" spans="1:7" ht="13.5" customHeight="1">
      <c r="A79" s="1235"/>
      <c r="B79" s="1302" t="s">
        <v>1914</v>
      </c>
      <c r="C79" s="1292" t="s">
        <v>536</v>
      </c>
      <c r="D79" s="25"/>
      <c r="E79" s="1115">
        <v>70</v>
      </c>
      <c r="F79" s="1778">
        <v>0</v>
      </c>
      <c r="G79" s="1115">
        <f>F79+E79</f>
        <v>70</v>
      </c>
    </row>
    <row r="80" spans="1:7" ht="13.5" customHeight="1">
      <c r="A80" s="1235" t="s">
        <v>517</v>
      </c>
      <c r="B80" s="1236">
        <v>61</v>
      </c>
      <c r="C80" s="1292" t="s">
        <v>1910</v>
      </c>
      <c r="D80" s="1115"/>
      <c r="E80" s="1117">
        <f>SUM(E76:E79)</f>
        <v>1170</v>
      </c>
      <c r="F80" s="1796">
        <f>SUM(F76:F79)</f>
        <v>0</v>
      </c>
      <c r="G80" s="1117">
        <f>SUM(G76:G79)</f>
        <v>1170</v>
      </c>
    </row>
    <row r="81" spans="1:8">
      <c r="A81" s="1235"/>
      <c r="B81" s="1236"/>
      <c r="C81" s="1292"/>
      <c r="D81" s="1115"/>
      <c r="E81" s="1115"/>
      <c r="F81" s="1115"/>
      <c r="G81" s="1115"/>
    </row>
    <row r="82" spans="1:8" ht="13.35" customHeight="1">
      <c r="A82" s="1235"/>
      <c r="B82" s="1236">
        <v>62</v>
      </c>
      <c r="C82" s="1292" t="s">
        <v>1915</v>
      </c>
      <c r="D82" s="1115"/>
      <c r="E82" s="1115"/>
      <c r="F82" s="1115"/>
      <c r="G82" s="1115"/>
    </row>
    <row r="83" spans="1:8" ht="13.35" customHeight="1">
      <c r="A83" s="1235"/>
      <c r="B83" s="1302" t="s">
        <v>1916</v>
      </c>
      <c r="C83" s="1292" t="s">
        <v>528</v>
      </c>
      <c r="D83" s="1115"/>
      <c r="E83" s="1115">
        <v>320</v>
      </c>
      <c r="F83" s="1778">
        <v>0</v>
      </c>
      <c r="G83" s="1115">
        <f>F83+E83</f>
        <v>320</v>
      </c>
    </row>
    <row r="84" spans="1:8" ht="13.35" customHeight="1">
      <c r="A84" s="1235"/>
      <c r="B84" s="1302" t="s">
        <v>1917</v>
      </c>
      <c r="C84" s="1292" t="s">
        <v>530</v>
      </c>
      <c r="D84" s="1115"/>
      <c r="E84" s="25">
        <v>17</v>
      </c>
      <c r="F84" s="1778">
        <v>0</v>
      </c>
      <c r="G84" s="1115">
        <f>F84+E84</f>
        <v>17</v>
      </c>
    </row>
    <row r="85" spans="1:8" ht="13.35" customHeight="1">
      <c r="A85" s="1235"/>
      <c r="B85" s="1302" t="s">
        <v>1918</v>
      </c>
      <c r="C85" s="1292" t="s">
        <v>532</v>
      </c>
      <c r="D85" s="1115"/>
      <c r="E85" s="1115">
        <v>27</v>
      </c>
      <c r="F85" s="1778">
        <v>0</v>
      </c>
      <c r="G85" s="1115">
        <f>F85+E85</f>
        <v>27</v>
      </c>
    </row>
    <row r="86" spans="1:8" ht="13.35" customHeight="1">
      <c r="A86" s="1235"/>
      <c r="B86" s="1302" t="s">
        <v>1919</v>
      </c>
      <c r="C86" s="1292" t="s">
        <v>536</v>
      </c>
      <c r="D86" s="1115"/>
      <c r="E86" s="1115">
        <v>70</v>
      </c>
      <c r="F86" s="1778">
        <v>0</v>
      </c>
      <c r="G86" s="1115">
        <f>F86+E86</f>
        <v>70</v>
      </c>
    </row>
    <row r="87" spans="1:8" ht="13.35" customHeight="1">
      <c r="A87" s="1263" t="s">
        <v>517</v>
      </c>
      <c r="B87" s="1236">
        <v>62</v>
      </c>
      <c r="C87" s="1292" t="s">
        <v>1910</v>
      </c>
      <c r="D87" s="1115"/>
      <c r="E87" s="1117">
        <f>SUM(E83:E86)</f>
        <v>434</v>
      </c>
      <c r="F87" s="1796">
        <f>SUM(F83:F86)</f>
        <v>0</v>
      </c>
      <c r="G87" s="1117">
        <f>SUM(G83:G86)</f>
        <v>434</v>
      </c>
    </row>
    <row r="88" spans="1:8" ht="13.35" customHeight="1">
      <c r="A88" s="1263" t="s">
        <v>517</v>
      </c>
      <c r="B88" s="295">
        <v>35</v>
      </c>
      <c r="C88" s="172" t="s">
        <v>384</v>
      </c>
      <c r="D88" s="1115"/>
      <c r="E88" s="1117">
        <f>E74+E67+E60+E53+E46+E87+E80</f>
        <v>16773</v>
      </c>
      <c r="F88" s="1731">
        <f>F74+F67+F60+F53+F46+F87+F80</f>
        <v>0</v>
      </c>
      <c r="G88" s="1117">
        <f>G74+G67+G60+G53+G46+G87+G80</f>
        <v>16773</v>
      </c>
    </row>
    <row r="89" spans="1:8" ht="13.35" customHeight="1">
      <c r="A89" s="1235" t="s">
        <v>517</v>
      </c>
      <c r="B89" s="1242">
        <v>80.001000000000005</v>
      </c>
      <c r="C89" s="1293" t="s">
        <v>1431</v>
      </c>
      <c r="D89" s="1115"/>
      <c r="E89" s="1117">
        <f>E88</f>
        <v>16773</v>
      </c>
      <c r="F89" s="1796">
        <f>F88</f>
        <v>0</v>
      </c>
      <c r="G89" s="1117">
        <f>G88</f>
        <v>16773</v>
      </c>
      <c r="H89" s="1099" t="s">
        <v>2091</v>
      </c>
    </row>
    <row r="90" spans="1:8" ht="13.35" customHeight="1">
      <c r="A90" s="1235"/>
      <c r="B90" s="1242"/>
      <c r="C90" s="1293"/>
      <c r="D90" s="1115"/>
      <c r="E90" s="1115"/>
      <c r="F90" s="1115"/>
      <c r="G90" s="25"/>
    </row>
    <row r="91" spans="1:8" ht="13.35" customHeight="1">
      <c r="A91" s="1235"/>
      <c r="B91" s="1242">
        <v>80.052000000000007</v>
      </c>
      <c r="C91" s="1293" t="s">
        <v>1810</v>
      </c>
      <c r="D91" s="1296"/>
      <c r="E91" s="1296"/>
      <c r="F91" s="1296"/>
      <c r="G91" s="1296"/>
    </row>
    <row r="92" spans="1:8" ht="25.5">
      <c r="A92" s="1235"/>
      <c r="B92" s="1236">
        <v>71</v>
      </c>
      <c r="C92" s="1292" t="s">
        <v>1921</v>
      </c>
      <c r="D92" s="1296"/>
      <c r="E92" s="1296"/>
      <c r="F92" s="1296"/>
      <c r="G92" s="1296"/>
    </row>
    <row r="93" spans="1:8" ht="13.35" customHeight="1">
      <c r="A93" s="1235"/>
      <c r="B93" s="1219" t="s">
        <v>1922</v>
      </c>
      <c r="C93" s="172" t="s">
        <v>188</v>
      </c>
      <c r="D93" s="296"/>
      <c r="E93" s="1794">
        <v>0</v>
      </c>
      <c r="F93" s="299">
        <v>6987</v>
      </c>
      <c r="G93" s="1296">
        <f>F93+E93</f>
        <v>6987</v>
      </c>
      <c r="H93" s="1099" t="s">
        <v>697</v>
      </c>
    </row>
    <row r="94" spans="1:8" ht="25.5">
      <c r="A94" s="1235" t="s">
        <v>517</v>
      </c>
      <c r="B94" s="1236">
        <v>71</v>
      </c>
      <c r="C94" s="1292" t="s">
        <v>266</v>
      </c>
      <c r="D94" s="296"/>
      <c r="E94" s="1795">
        <f>SUM(E93:E93)</f>
        <v>0</v>
      </c>
      <c r="F94" s="260">
        <f>SUM(F93:F93)</f>
        <v>6987</v>
      </c>
      <c r="G94" s="1298">
        <f>SUM(G93:G93)</f>
        <v>6987</v>
      </c>
    </row>
    <row r="95" spans="1:8">
      <c r="A95" s="1263" t="s">
        <v>517</v>
      </c>
      <c r="B95" s="1242">
        <v>80.052000000000007</v>
      </c>
      <c r="C95" s="1288" t="s">
        <v>1810</v>
      </c>
      <c r="D95" s="30"/>
      <c r="E95" s="1731">
        <f>E94</f>
        <v>0</v>
      </c>
      <c r="F95" s="1117">
        <f>F94</f>
        <v>6987</v>
      </c>
      <c r="G95" s="1117">
        <f>G94</f>
        <v>6987</v>
      </c>
    </row>
    <row r="96" spans="1:8">
      <c r="A96" s="1263" t="s">
        <v>517</v>
      </c>
      <c r="B96" s="1264">
        <v>80</v>
      </c>
      <c r="C96" s="1292" t="s">
        <v>1759</v>
      </c>
      <c r="D96" s="1115"/>
      <c r="E96" s="1117">
        <f>E95+E89</f>
        <v>16773</v>
      </c>
      <c r="F96" s="1117">
        <f>F95+F89</f>
        <v>6987</v>
      </c>
      <c r="G96" s="1117">
        <f>G95+G89</f>
        <v>23760</v>
      </c>
    </row>
    <row r="97" spans="1:8">
      <c r="A97" s="1263" t="s">
        <v>517</v>
      </c>
      <c r="B97" s="1290">
        <v>3054</v>
      </c>
      <c r="C97" s="1288" t="s">
        <v>488</v>
      </c>
      <c r="D97" s="1123"/>
      <c r="E97" s="1117">
        <f>SUM(E96,E36)</f>
        <v>60642</v>
      </c>
      <c r="F97" s="1117">
        <f>SUM(F96,F36)</f>
        <v>6987</v>
      </c>
      <c r="G97" s="1117">
        <f>SUM(G96,G36)</f>
        <v>67629</v>
      </c>
    </row>
    <row r="98" spans="1:8">
      <c r="A98" s="1304" t="s">
        <v>517</v>
      </c>
      <c r="B98" s="1305"/>
      <c r="C98" s="1282" t="s">
        <v>522</v>
      </c>
      <c r="D98" s="1117"/>
      <c r="E98" s="1117">
        <f>E97</f>
        <v>60642</v>
      </c>
      <c r="F98" s="1117">
        <f>F97</f>
        <v>6987</v>
      </c>
      <c r="G98" s="1117">
        <f>G97</f>
        <v>67629</v>
      </c>
    </row>
    <row r="99" spans="1:8">
      <c r="A99" s="1235"/>
      <c r="B99" s="1236"/>
      <c r="C99" s="1306"/>
      <c r="D99" s="1115"/>
      <c r="E99" s="1115"/>
      <c r="F99" s="1115"/>
      <c r="G99" s="1115"/>
    </row>
    <row r="100" spans="1:8">
      <c r="A100" s="1235"/>
      <c r="B100" s="1236"/>
      <c r="C100" s="1306"/>
      <c r="D100" s="1115"/>
      <c r="E100" s="1115"/>
      <c r="F100" s="1115"/>
      <c r="G100" s="1115"/>
    </row>
    <row r="101" spans="1:8">
      <c r="A101" s="1235"/>
      <c r="B101" s="1236"/>
      <c r="C101" s="1306"/>
      <c r="D101" s="1115"/>
      <c r="E101" s="1115"/>
      <c r="F101" s="1115"/>
      <c r="G101" s="1115"/>
    </row>
    <row r="102" spans="1:8">
      <c r="A102" s="1235"/>
      <c r="B102" s="1236"/>
      <c r="C102" s="1306"/>
      <c r="D102" s="1115"/>
      <c r="E102" s="1115"/>
      <c r="F102" s="1115"/>
      <c r="G102" s="1115"/>
    </row>
    <row r="103" spans="1:8">
      <c r="A103" s="1235"/>
      <c r="B103" s="1236"/>
      <c r="C103" s="1306"/>
      <c r="D103" s="1115"/>
      <c r="E103" s="1115"/>
      <c r="F103" s="1115"/>
      <c r="G103" s="1115"/>
    </row>
    <row r="104" spans="1:8" ht="15.75" customHeight="1">
      <c r="A104" s="1235"/>
      <c r="B104" s="1236"/>
      <c r="C104" s="1293" t="s">
        <v>1392</v>
      </c>
      <c r="D104" s="1115"/>
      <c r="E104" s="1115"/>
      <c r="F104" s="1115"/>
      <c r="G104" s="1115"/>
    </row>
    <row r="105" spans="1:8">
      <c r="A105" s="1235" t="s">
        <v>523</v>
      </c>
      <c r="B105" s="1307">
        <v>5054</v>
      </c>
      <c r="C105" s="1293" t="s">
        <v>1059</v>
      </c>
      <c r="D105" s="1291"/>
      <c r="E105" s="1291"/>
      <c r="F105" s="1291"/>
      <c r="G105" s="1291"/>
    </row>
    <row r="106" spans="1:8">
      <c r="A106" s="1235"/>
      <c r="B106" s="1174">
        <v>4</v>
      </c>
      <c r="C106" s="1292" t="s">
        <v>2085</v>
      </c>
      <c r="D106" s="1296"/>
      <c r="E106" s="1296"/>
      <c r="F106" s="1296"/>
      <c r="G106" s="1296"/>
    </row>
    <row r="107" spans="1:8">
      <c r="A107" s="1235"/>
      <c r="B107" s="1242">
        <v>4.101</v>
      </c>
      <c r="C107" s="1293" t="s">
        <v>1060</v>
      </c>
      <c r="D107" s="1296"/>
      <c r="E107" s="1296"/>
      <c r="F107" s="1296"/>
      <c r="G107" s="1296"/>
    </row>
    <row r="108" spans="1:8" ht="25.5">
      <c r="A108" s="1235"/>
      <c r="B108" s="1174">
        <v>68</v>
      </c>
      <c r="C108" s="1292" t="s">
        <v>1236</v>
      </c>
      <c r="D108" s="1296"/>
      <c r="E108" s="1296"/>
      <c r="F108" s="1296"/>
      <c r="G108" s="1296"/>
    </row>
    <row r="109" spans="1:8" ht="38.25">
      <c r="A109" s="1235"/>
      <c r="B109" s="1174" t="s">
        <v>1700</v>
      </c>
      <c r="C109" s="1292" t="s">
        <v>1701</v>
      </c>
      <c r="D109" s="296"/>
      <c r="E109" s="299">
        <v>4340</v>
      </c>
      <c r="F109" s="1792">
        <v>0</v>
      </c>
      <c r="G109" s="299">
        <f>F109+E109</f>
        <v>4340</v>
      </c>
    </row>
    <row r="110" spans="1:8" ht="25.5">
      <c r="A110" s="1235" t="s">
        <v>517</v>
      </c>
      <c r="B110" s="1174">
        <v>68</v>
      </c>
      <c r="C110" s="1292" t="s">
        <v>1236</v>
      </c>
      <c r="D110" s="1296"/>
      <c r="E110" s="260">
        <f>SUM(E109:E109)</f>
        <v>4340</v>
      </c>
      <c r="F110" s="1787">
        <f>SUM(F109:F109)</f>
        <v>0</v>
      </c>
      <c r="G110" s="260">
        <f>SUM(G109:G109)</f>
        <v>4340</v>
      </c>
      <c r="H110" s="1099" t="s">
        <v>1509</v>
      </c>
    </row>
    <row r="111" spans="1:8" ht="6" customHeight="1">
      <c r="A111" s="1235"/>
      <c r="B111" s="1174"/>
      <c r="C111" s="1292"/>
      <c r="D111" s="1296"/>
      <c r="E111" s="1296"/>
      <c r="F111" s="1296"/>
      <c r="G111" s="1296"/>
    </row>
    <row r="112" spans="1:8" ht="25.5">
      <c r="A112" s="1236"/>
      <c r="B112" s="1174">
        <v>70</v>
      </c>
      <c r="C112" s="1292" t="s">
        <v>1541</v>
      </c>
      <c r="D112" s="1296"/>
      <c r="E112" s="1296"/>
      <c r="F112" s="1296"/>
      <c r="G112" s="1296"/>
    </row>
    <row r="113" spans="1:8" ht="38.25">
      <c r="A113" s="1236"/>
      <c r="B113" s="1174" t="s">
        <v>845</v>
      </c>
      <c r="C113" s="1292" t="s">
        <v>1542</v>
      </c>
      <c r="D113" s="296"/>
      <c r="E113" s="299">
        <v>41499</v>
      </c>
      <c r="F113" s="1794">
        <v>0</v>
      </c>
      <c r="G113" s="299">
        <f>F113+E113</f>
        <v>41499</v>
      </c>
      <c r="H113" s="1099" t="s">
        <v>1509</v>
      </c>
    </row>
    <row r="114" spans="1:8" ht="25.5">
      <c r="A114" s="1236"/>
      <c r="B114" s="2186" t="s">
        <v>2160</v>
      </c>
      <c r="C114" s="1292" t="s">
        <v>927</v>
      </c>
      <c r="D114" s="296"/>
      <c r="E114" s="299">
        <v>1252</v>
      </c>
      <c r="F114" s="1794">
        <v>0</v>
      </c>
      <c r="G114" s="299">
        <f>E114</f>
        <v>1252</v>
      </c>
      <c r="H114" s="1099" t="s">
        <v>1501</v>
      </c>
    </row>
    <row r="115" spans="1:8" ht="25.5">
      <c r="A115" s="1236" t="s">
        <v>517</v>
      </c>
      <c r="B115" s="1309">
        <v>70</v>
      </c>
      <c r="C115" s="1297" t="s">
        <v>1543</v>
      </c>
      <c r="D115" s="296"/>
      <c r="E115" s="260">
        <f>SUM(E113:E114)</f>
        <v>42751</v>
      </c>
      <c r="F115" s="1787">
        <f>SUM(F113:F114)</f>
        <v>0</v>
      </c>
      <c r="G115" s="260">
        <f>SUM(G113:G114)</f>
        <v>42751</v>
      </c>
    </row>
    <row r="116" spans="1:8">
      <c r="A116" s="1236" t="s">
        <v>517</v>
      </c>
      <c r="B116" s="1242">
        <v>4.101</v>
      </c>
      <c r="C116" s="1293" t="s">
        <v>1060</v>
      </c>
      <c r="D116" s="1296"/>
      <c r="E116" s="260">
        <f>E115+E110</f>
        <v>47091</v>
      </c>
      <c r="F116" s="1787">
        <f>F115+F110</f>
        <v>0</v>
      </c>
      <c r="G116" s="260">
        <f>G115+G110</f>
        <v>47091</v>
      </c>
    </row>
    <row r="117" spans="1:8" ht="6" customHeight="1">
      <c r="A117" s="1235"/>
      <c r="B117" s="1242"/>
      <c r="C117" s="1293"/>
      <c r="D117" s="1296"/>
      <c r="E117" s="1296"/>
      <c r="F117" s="1296"/>
      <c r="G117" s="1296"/>
    </row>
    <row r="118" spans="1:8">
      <c r="A118" s="1235"/>
      <c r="B118" s="1242">
        <v>4.3369999999999997</v>
      </c>
      <c r="C118" s="1293" t="s">
        <v>1544</v>
      </c>
      <c r="D118" s="1296"/>
      <c r="E118" s="1296"/>
      <c r="F118" s="1296"/>
      <c r="G118" s="1296"/>
    </row>
    <row r="119" spans="1:8">
      <c r="A119" s="1235"/>
      <c r="B119" s="1236">
        <v>60</v>
      </c>
      <c r="C119" s="1292" t="s">
        <v>1545</v>
      </c>
      <c r="D119" s="1296"/>
      <c r="E119" s="1296"/>
      <c r="F119" s="1296"/>
      <c r="G119" s="1296"/>
    </row>
    <row r="120" spans="1:8">
      <c r="A120" s="1235"/>
      <c r="B120" s="1236">
        <v>45</v>
      </c>
      <c r="C120" s="1292" t="s">
        <v>537</v>
      </c>
      <c r="D120" s="1296"/>
      <c r="E120" s="1296"/>
      <c r="F120" s="1296"/>
      <c r="G120" s="1296"/>
    </row>
    <row r="121" spans="1:8" ht="25.5">
      <c r="A121" s="1235"/>
      <c r="B121" s="1302" t="s">
        <v>1506</v>
      </c>
      <c r="C121" s="1292" t="s">
        <v>1507</v>
      </c>
      <c r="D121" s="1296"/>
      <c r="E121" s="299">
        <v>712</v>
      </c>
      <c r="F121" s="1840">
        <v>0</v>
      </c>
      <c r="G121" s="299">
        <f>E121</f>
        <v>712</v>
      </c>
      <c r="H121" s="1099" t="s">
        <v>1501</v>
      </c>
    </row>
    <row r="122" spans="1:8" ht="25.5">
      <c r="A122" s="1235"/>
      <c r="B122" s="1302" t="s">
        <v>1378</v>
      </c>
      <c r="C122" s="1292" t="s">
        <v>1379</v>
      </c>
      <c r="D122" s="296"/>
      <c r="E122" s="299">
        <v>50000</v>
      </c>
      <c r="F122" s="1792">
        <v>0</v>
      </c>
      <c r="G122" s="299">
        <f>F122+E122</f>
        <v>50000</v>
      </c>
      <c r="H122" s="1099" t="s">
        <v>1501</v>
      </c>
    </row>
    <row r="123" spans="1:8" ht="25.5">
      <c r="A123" s="1235"/>
      <c r="B123" s="1302" t="s">
        <v>1380</v>
      </c>
      <c r="C123" s="1292" t="s">
        <v>1381</v>
      </c>
      <c r="D123" s="296"/>
      <c r="E123" s="299">
        <v>30000</v>
      </c>
      <c r="F123" s="1792">
        <v>0</v>
      </c>
      <c r="G123" s="299">
        <f>F123+E123</f>
        <v>30000</v>
      </c>
      <c r="H123" s="1099" t="s">
        <v>1501</v>
      </c>
    </row>
    <row r="124" spans="1:8">
      <c r="A124" s="1235"/>
      <c r="B124" s="1302" t="s">
        <v>1382</v>
      </c>
      <c r="C124" s="1292" t="s">
        <v>1383</v>
      </c>
      <c r="D124" s="296"/>
      <c r="E124" s="299">
        <v>267561</v>
      </c>
      <c r="F124" s="1792">
        <v>0</v>
      </c>
      <c r="G124" s="299">
        <f>F124+E124</f>
        <v>267561</v>
      </c>
      <c r="H124" s="1099" t="s">
        <v>1502</v>
      </c>
    </row>
    <row r="125" spans="1:8" ht="14.1" customHeight="1">
      <c r="A125" s="1263" t="s">
        <v>517</v>
      </c>
      <c r="B125" s="1264">
        <v>45</v>
      </c>
      <c r="C125" s="1297" t="s">
        <v>537</v>
      </c>
      <c r="D125" s="1296"/>
      <c r="E125" s="260">
        <f>SUM(E121:E124)</f>
        <v>348273</v>
      </c>
      <c r="F125" s="1795">
        <f>SUM(F121:F124)</f>
        <v>0</v>
      </c>
      <c r="G125" s="260">
        <f>SUM(G121:G124)</f>
        <v>348273</v>
      </c>
    </row>
    <row r="126" spans="1:8" ht="6" customHeight="1">
      <c r="A126" s="1235"/>
      <c r="B126" s="1302"/>
      <c r="C126" s="1292"/>
      <c r="D126" s="1296"/>
      <c r="E126" s="1296"/>
      <c r="F126" s="1296"/>
      <c r="G126" s="1296"/>
    </row>
    <row r="127" spans="1:8" ht="14.1" customHeight="1">
      <c r="A127" s="1235"/>
      <c r="B127" s="1310">
        <v>46</v>
      </c>
      <c r="C127" s="1292" t="s">
        <v>542</v>
      </c>
      <c r="D127" s="1296"/>
      <c r="E127" s="1296"/>
      <c r="F127" s="1296"/>
      <c r="G127" s="1296"/>
    </row>
    <row r="128" spans="1:8" ht="25.5">
      <c r="A128" s="1294"/>
      <c r="B128" s="1303" t="s">
        <v>1385</v>
      </c>
      <c r="C128" s="1299" t="s">
        <v>1386</v>
      </c>
      <c r="D128" s="1295"/>
      <c r="E128" s="239">
        <v>5391</v>
      </c>
      <c r="F128" s="2185">
        <v>0</v>
      </c>
      <c r="G128" s="239">
        <f>F128+E128</f>
        <v>5391</v>
      </c>
      <c r="H128" s="1099" t="s">
        <v>1501</v>
      </c>
    </row>
    <row r="129" spans="1:8" ht="25.5">
      <c r="A129" s="2182"/>
      <c r="B129" s="2190" t="s">
        <v>393</v>
      </c>
      <c r="C129" s="2191" t="s">
        <v>394</v>
      </c>
      <c r="D129" s="566"/>
      <c r="E129" s="301">
        <v>15000</v>
      </c>
      <c r="F129" s="2184">
        <v>0</v>
      </c>
      <c r="G129" s="301">
        <f>F129+E129</f>
        <v>15000</v>
      </c>
      <c r="H129" s="1099" t="s">
        <v>1501</v>
      </c>
    </row>
    <row r="130" spans="1:8" ht="38.25">
      <c r="A130" s="1235"/>
      <c r="B130" s="1302" t="s">
        <v>395</v>
      </c>
      <c r="C130" s="1292" t="s">
        <v>396</v>
      </c>
      <c r="D130" s="296"/>
      <c r="E130" s="299">
        <v>8009</v>
      </c>
      <c r="F130" s="1794">
        <v>0</v>
      </c>
      <c r="G130" s="299">
        <f>F130+E130</f>
        <v>8009</v>
      </c>
      <c r="H130" s="1099" t="s">
        <v>1509</v>
      </c>
    </row>
    <row r="131" spans="1:8">
      <c r="A131" s="1235" t="s">
        <v>517</v>
      </c>
      <c r="B131" s="1310">
        <v>46</v>
      </c>
      <c r="C131" s="1292" t="s">
        <v>542</v>
      </c>
      <c r="D131" s="1296"/>
      <c r="E131" s="260">
        <f>SUM(E128:E130)</f>
        <v>28400</v>
      </c>
      <c r="F131" s="1795">
        <f>SUM(F128:F130)</f>
        <v>0</v>
      </c>
      <c r="G131" s="260">
        <f>SUM(G128:G130)</f>
        <v>28400</v>
      </c>
    </row>
    <row r="132" spans="1:8" ht="7.5" customHeight="1">
      <c r="A132" s="1235"/>
      <c r="B132" s="1302"/>
      <c r="C132" s="1292"/>
      <c r="D132" s="1296"/>
      <c r="E132" s="1296"/>
      <c r="F132" s="1296"/>
      <c r="G132" s="1296"/>
    </row>
    <row r="133" spans="1:8">
      <c r="A133" s="1235"/>
      <c r="B133" s="1310" t="s">
        <v>275</v>
      </c>
      <c r="C133" s="1292" t="s">
        <v>546</v>
      </c>
      <c r="D133" s="1296"/>
      <c r="E133" s="1296"/>
      <c r="F133" s="1296"/>
      <c r="G133" s="1296"/>
    </row>
    <row r="134" spans="1:8" ht="25.5">
      <c r="A134" s="1235"/>
      <c r="B134" s="1302" t="s">
        <v>397</v>
      </c>
      <c r="C134" s="1292" t="s">
        <v>398</v>
      </c>
      <c r="D134" s="299"/>
      <c r="E134" s="299">
        <v>26928</v>
      </c>
      <c r="F134" s="1794">
        <v>0</v>
      </c>
      <c r="G134" s="299">
        <f>F134+E134</f>
        <v>26928</v>
      </c>
      <c r="H134" s="1099" t="s">
        <v>1509</v>
      </c>
    </row>
    <row r="135" spans="1:8" ht="25.5">
      <c r="A135" s="1235"/>
      <c r="B135" s="1302" t="s">
        <v>399</v>
      </c>
      <c r="C135" s="182" t="s">
        <v>400</v>
      </c>
      <c r="D135" s="296"/>
      <c r="E135" s="299">
        <v>20000</v>
      </c>
      <c r="F135" s="1792">
        <v>0</v>
      </c>
      <c r="G135" s="299">
        <f>F135+E135</f>
        <v>20000</v>
      </c>
      <c r="H135" s="1099" t="s">
        <v>1509</v>
      </c>
    </row>
    <row r="136" spans="1:8">
      <c r="A136" s="1235" t="s">
        <v>517</v>
      </c>
      <c r="B136" s="1310" t="s">
        <v>275</v>
      </c>
      <c r="C136" s="1292" t="s">
        <v>546</v>
      </c>
      <c r="D136" s="1296"/>
      <c r="E136" s="260">
        <f>SUM(E134:E135)</f>
        <v>46928</v>
      </c>
      <c r="F136" s="1787">
        <f>SUM(F134:F135)</f>
        <v>0</v>
      </c>
      <c r="G136" s="260">
        <f>SUM(G134:G135)</f>
        <v>46928</v>
      </c>
    </row>
    <row r="137" spans="1:8" ht="7.5" customHeight="1">
      <c r="A137" s="1235"/>
      <c r="B137" s="1302"/>
      <c r="C137" s="1292"/>
      <c r="D137" s="1296"/>
      <c r="E137" s="1296"/>
      <c r="F137" s="1296"/>
      <c r="G137" s="1296"/>
    </row>
    <row r="138" spans="1:8">
      <c r="A138" s="1235"/>
      <c r="B138" s="1310" t="s">
        <v>276</v>
      </c>
      <c r="C138" s="1292" t="s">
        <v>550</v>
      </c>
      <c r="D138" s="1296"/>
      <c r="E138" s="1296"/>
      <c r="F138" s="1296"/>
      <c r="G138" s="1296"/>
    </row>
    <row r="139" spans="1:8" ht="38.25">
      <c r="A139" s="1235"/>
      <c r="B139" s="1302" t="s">
        <v>402</v>
      </c>
      <c r="C139" s="1292" t="s">
        <v>403</v>
      </c>
      <c r="D139" s="1296"/>
      <c r="E139" s="299">
        <v>1500</v>
      </c>
      <c r="F139" s="1794">
        <v>0</v>
      </c>
      <c r="G139" s="299">
        <f>F139+E139</f>
        <v>1500</v>
      </c>
      <c r="H139" s="1099" t="s">
        <v>1501</v>
      </c>
    </row>
    <row r="140" spans="1:8" ht="25.5">
      <c r="A140" s="1235"/>
      <c r="B140" s="1302" t="s">
        <v>1154</v>
      </c>
      <c r="C140" s="1292" t="s">
        <v>1155</v>
      </c>
      <c r="D140" s="299"/>
      <c r="E140" s="299">
        <v>48</v>
      </c>
      <c r="F140" s="1792">
        <v>0</v>
      </c>
      <c r="G140" s="299">
        <f>F140+E140</f>
        <v>48</v>
      </c>
      <c r="H140" s="1099" t="s">
        <v>1509</v>
      </c>
    </row>
    <row r="141" spans="1:8" ht="13.5" customHeight="1">
      <c r="A141" s="1235" t="s">
        <v>517</v>
      </c>
      <c r="B141" s="1310" t="s">
        <v>276</v>
      </c>
      <c r="C141" s="1292" t="s">
        <v>550</v>
      </c>
      <c r="D141" s="1296"/>
      <c r="E141" s="260">
        <f>SUM(E139:E140)</f>
        <v>1548</v>
      </c>
      <c r="F141" s="1795">
        <f>SUM(F139:F140)</f>
        <v>0</v>
      </c>
      <c r="G141" s="260">
        <f>SUM(G139:G140)</f>
        <v>1548</v>
      </c>
    </row>
    <row r="142" spans="1:8">
      <c r="A142" s="1235" t="s">
        <v>517</v>
      </c>
      <c r="B142" s="1236">
        <v>60</v>
      </c>
      <c r="C142" s="1292" t="s">
        <v>1545</v>
      </c>
      <c r="D142" s="1115"/>
      <c r="E142" s="32">
        <f>E125+E131+E136+E141</f>
        <v>425149</v>
      </c>
      <c r="F142" s="1796">
        <f>F125+F131+F136+F141</f>
        <v>0</v>
      </c>
      <c r="G142" s="32">
        <f>G125+G131+G136+G141</f>
        <v>425149</v>
      </c>
    </row>
    <row r="143" spans="1:8" ht="7.5" customHeight="1">
      <c r="A143" s="1235"/>
      <c r="B143" s="1236"/>
      <c r="C143" s="1292"/>
      <c r="D143" s="1115"/>
      <c r="E143" s="25"/>
      <c r="F143" s="1115"/>
      <c r="G143" s="25"/>
    </row>
    <row r="144" spans="1:8" ht="25.5">
      <c r="A144" s="1235"/>
      <c r="B144" s="1236" t="s">
        <v>1924</v>
      </c>
      <c r="C144" s="1292" t="s">
        <v>1429</v>
      </c>
      <c r="D144" s="1115"/>
      <c r="E144" s="25"/>
      <c r="F144" s="1115"/>
      <c r="G144" s="25"/>
    </row>
    <row r="145" spans="1:8">
      <c r="A145" s="1235"/>
      <c r="B145" s="1798" t="s">
        <v>432</v>
      </c>
      <c r="C145" s="1292" t="s">
        <v>271</v>
      </c>
      <c r="D145" s="1115"/>
      <c r="E145" s="25">
        <v>23700</v>
      </c>
      <c r="F145" s="1716">
        <v>0</v>
      </c>
      <c r="G145" s="25">
        <f>E145</f>
        <v>23700</v>
      </c>
      <c r="H145" s="1099" t="s">
        <v>174</v>
      </c>
    </row>
    <row r="146" spans="1:8" ht="25.5">
      <c r="A146" s="1235" t="s">
        <v>517</v>
      </c>
      <c r="B146" s="1236" t="s">
        <v>1924</v>
      </c>
      <c r="C146" s="1292" t="s">
        <v>1429</v>
      </c>
      <c r="D146" s="1115"/>
      <c r="E146" s="32">
        <f>E145</f>
        <v>23700</v>
      </c>
      <c r="F146" s="1731">
        <f>F145</f>
        <v>0</v>
      </c>
      <c r="G146" s="32">
        <f>G145</f>
        <v>23700</v>
      </c>
    </row>
    <row r="147" spans="1:8">
      <c r="A147" s="1235"/>
      <c r="B147" s="1236"/>
      <c r="C147" s="1292"/>
      <c r="D147" s="1115"/>
      <c r="E147" s="25"/>
      <c r="F147" s="1115"/>
      <c r="G147" s="25"/>
    </row>
    <row r="148" spans="1:8">
      <c r="A148" s="1235" t="s">
        <v>517</v>
      </c>
      <c r="B148" s="1242">
        <v>4.3369999999999997</v>
      </c>
      <c r="C148" s="1293" t="s">
        <v>1544</v>
      </c>
      <c r="D148" s="1115"/>
      <c r="E148" s="32">
        <f>E142+E146</f>
        <v>448849</v>
      </c>
      <c r="F148" s="1796">
        <f>F142+F146</f>
        <v>0</v>
      </c>
      <c r="G148" s="32">
        <f>G142+G146</f>
        <v>448849</v>
      </c>
    </row>
    <row r="149" spans="1:8">
      <c r="A149" s="1235" t="s">
        <v>517</v>
      </c>
      <c r="B149" s="1174">
        <v>4</v>
      </c>
      <c r="C149" s="1292" t="s">
        <v>2085</v>
      </c>
      <c r="D149" s="1115"/>
      <c r="E149" s="32">
        <f>E116+E148</f>
        <v>495940</v>
      </c>
      <c r="F149" s="1796">
        <f>F116+F148</f>
        <v>0</v>
      </c>
      <c r="G149" s="32">
        <f>G116+G148</f>
        <v>495940</v>
      </c>
    </row>
    <row r="150" spans="1:8" ht="7.5" customHeight="1">
      <c r="A150" s="1235"/>
      <c r="B150" s="1174"/>
      <c r="C150" s="1292"/>
      <c r="D150" s="1115"/>
      <c r="E150" s="1115"/>
      <c r="F150" s="1115"/>
      <c r="G150" s="1115"/>
    </row>
    <row r="151" spans="1:8" ht="24.75" customHeight="1">
      <c r="A151" s="1235"/>
      <c r="B151" s="1174">
        <v>5</v>
      </c>
      <c r="C151" s="1292" t="s">
        <v>847</v>
      </c>
      <c r="D151" s="1296"/>
      <c r="E151" s="1296"/>
      <c r="F151" s="1115"/>
      <c r="G151" s="1296"/>
    </row>
    <row r="152" spans="1:8">
      <c r="A152" s="1235"/>
      <c r="B152" s="1242">
        <v>5.3369999999999997</v>
      </c>
      <c r="C152" s="2187" t="s">
        <v>1544</v>
      </c>
      <c r="D152" s="1115"/>
      <c r="E152" s="1115"/>
      <c r="F152" s="1115"/>
      <c r="G152" s="1115"/>
    </row>
    <row r="153" spans="1:8">
      <c r="A153" s="1235"/>
      <c r="B153" s="1236">
        <v>60</v>
      </c>
      <c r="C153" s="1308" t="s">
        <v>1545</v>
      </c>
      <c r="D153" s="1115"/>
      <c r="E153" s="1115"/>
      <c r="F153" s="1115"/>
      <c r="G153" s="1115"/>
    </row>
    <row r="154" spans="1:8">
      <c r="A154" s="1235"/>
      <c r="B154" s="1310" t="s">
        <v>276</v>
      </c>
      <c r="C154" s="1308" t="s">
        <v>550</v>
      </c>
      <c r="D154" s="1115"/>
      <c r="E154" s="1115"/>
      <c r="F154" s="1115"/>
      <c r="G154" s="1115"/>
    </row>
    <row r="155" spans="1:8" ht="25.5">
      <c r="A155" s="1294"/>
      <c r="B155" s="1303" t="s">
        <v>1665</v>
      </c>
      <c r="C155" s="1311" t="s">
        <v>1666</v>
      </c>
      <c r="D155" s="34"/>
      <c r="E155" s="34">
        <v>30000</v>
      </c>
      <c r="F155" s="1735">
        <v>0</v>
      </c>
      <c r="G155" s="34">
        <f>F155+E155</f>
        <v>30000</v>
      </c>
      <c r="H155" s="1099" t="s">
        <v>175</v>
      </c>
    </row>
    <row r="156" spans="1:8" ht="51">
      <c r="A156" s="2182"/>
      <c r="B156" s="2190" t="s">
        <v>401</v>
      </c>
      <c r="C156" s="2192" t="s">
        <v>2116</v>
      </c>
      <c r="D156" s="1955"/>
      <c r="E156" s="48">
        <v>15000</v>
      </c>
      <c r="F156" s="2181">
        <v>0</v>
      </c>
      <c r="G156" s="48">
        <f>F156+E156</f>
        <v>15000</v>
      </c>
      <c r="H156" s="1099" t="s">
        <v>175</v>
      </c>
    </row>
    <row r="157" spans="1:8">
      <c r="A157" s="1235" t="s">
        <v>517</v>
      </c>
      <c r="B157" s="1310" t="s">
        <v>276</v>
      </c>
      <c r="C157" s="1308" t="s">
        <v>550</v>
      </c>
      <c r="D157" s="1115"/>
      <c r="E157" s="32">
        <f>SUM(E155:E156)</f>
        <v>45000</v>
      </c>
      <c r="F157" s="1731">
        <f>SUM(F155:F156)</f>
        <v>0</v>
      </c>
      <c r="G157" s="32">
        <f>SUM(G155:G156)</f>
        <v>45000</v>
      </c>
    </row>
    <row r="158" spans="1:8">
      <c r="A158" s="1235" t="s">
        <v>517</v>
      </c>
      <c r="B158" s="1236">
        <v>60</v>
      </c>
      <c r="C158" s="1308" t="s">
        <v>1545</v>
      </c>
      <c r="D158" s="1115"/>
      <c r="E158" s="32">
        <f>E157</f>
        <v>45000</v>
      </c>
      <c r="F158" s="1796">
        <f>F157</f>
        <v>0</v>
      </c>
      <c r="G158" s="32">
        <f>G157</f>
        <v>45000</v>
      </c>
    </row>
    <row r="159" spans="1:8" ht="9.9499999999999993" customHeight="1">
      <c r="A159" s="1235"/>
      <c r="B159" s="1236"/>
      <c r="C159" s="1308"/>
      <c r="D159" s="1115"/>
      <c r="E159" s="25"/>
      <c r="F159" s="1115"/>
      <c r="G159" s="25"/>
    </row>
    <row r="160" spans="1:8" ht="25.5">
      <c r="A160" s="1235"/>
      <c r="B160" s="1310" t="s">
        <v>877</v>
      </c>
      <c r="C160" s="1292" t="s">
        <v>1774</v>
      </c>
      <c r="D160" s="1115"/>
      <c r="E160" s="25"/>
      <c r="F160" s="1115"/>
      <c r="G160" s="25"/>
    </row>
    <row r="161" spans="1:7" ht="13.35" customHeight="1">
      <c r="A161" s="1235"/>
      <c r="B161" s="1310" t="s">
        <v>1775</v>
      </c>
      <c r="C161" s="1292" t="s">
        <v>1002</v>
      </c>
      <c r="D161" s="25"/>
      <c r="E161" s="25"/>
      <c r="F161" s="25"/>
      <c r="G161" s="25"/>
    </row>
    <row r="162" spans="1:7" ht="13.35" customHeight="1">
      <c r="A162" s="1235"/>
      <c r="B162" s="1310" t="s">
        <v>1776</v>
      </c>
      <c r="C162" s="1292" t="s">
        <v>271</v>
      </c>
      <c r="D162" s="30"/>
      <c r="E162" s="25">
        <v>10000</v>
      </c>
      <c r="F162" s="1778">
        <v>0</v>
      </c>
      <c r="G162" s="25">
        <f>F162+E162</f>
        <v>10000</v>
      </c>
    </row>
    <row r="163" spans="1:7" ht="13.35" customHeight="1">
      <c r="A163" s="1235"/>
      <c r="B163" s="1310" t="s">
        <v>2056</v>
      </c>
      <c r="C163" s="1292" t="s">
        <v>2057</v>
      </c>
      <c r="D163" s="25"/>
      <c r="E163" s="25"/>
      <c r="F163" s="25"/>
      <c r="G163" s="25"/>
    </row>
    <row r="164" spans="1:7" ht="25.5">
      <c r="A164" s="1235"/>
      <c r="B164" s="1310" t="s">
        <v>2058</v>
      </c>
      <c r="C164" s="1797" t="s">
        <v>1366</v>
      </c>
      <c r="D164" s="30"/>
      <c r="E164" s="25"/>
      <c r="F164" s="25"/>
      <c r="G164" s="25"/>
    </row>
    <row r="165" spans="1:7">
      <c r="A165" s="1235"/>
      <c r="B165" s="1310" t="s">
        <v>2059</v>
      </c>
      <c r="C165" s="1797" t="s">
        <v>271</v>
      </c>
      <c r="D165" s="30"/>
      <c r="E165" s="25">
        <v>30000</v>
      </c>
      <c r="F165" s="1778">
        <v>0</v>
      </c>
      <c r="G165" s="25">
        <f>F165+E165</f>
        <v>30000</v>
      </c>
    </row>
    <row r="166" spans="1:7" ht="25.5">
      <c r="A166" s="1235"/>
      <c r="B166" s="1310" t="s">
        <v>2060</v>
      </c>
      <c r="C166" s="1797" t="s">
        <v>1367</v>
      </c>
      <c r="D166" s="30"/>
      <c r="E166" s="25"/>
      <c r="F166" s="25"/>
      <c r="G166" s="25"/>
    </row>
    <row r="167" spans="1:7">
      <c r="A167" s="1235"/>
      <c r="B167" s="1310" t="s">
        <v>2061</v>
      </c>
      <c r="C167" s="1797" t="s">
        <v>271</v>
      </c>
      <c r="D167" s="30"/>
      <c r="E167" s="25">
        <v>40000</v>
      </c>
      <c r="F167" s="1778">
        <v>0</v>
      </c>
      <c r="G167" s="25">
        <f>F167+E167</f>
        <v>40000</v>
      </c>
    </row>
    <row r="168" spans="1:7" ht="38.25">
      <c r="A168" s="1235"/>
      <c r="B168" s="1310" t="s">
        <v>2062</v>
      </c>
      <c r="C168" s="1797" t="s">
        <v>134</v>
      </c>
      <c r="D168" s="30"/>
      <c r="E168" s="25"/>
      <c r="F168" s="25"/>
      <c r="G168" s="25"/>
    </row>
    <row r="169" spans="1:7">
      <c r="A169" s="1235"/>
      <c r="B169" s="1310" t="s">
        <v>748</v>
      </c>
      <c r="C169" s="1797" t="s">
        <v>271</v>
      </c>
      <c r="D169" s="30"/>
      <c r="E169" s="25">
        <v>10000</v>
      </c>
      <c r="F169" s="1778">
        <v>0</v>
      </c>
      <c r="G169" s="25">
        <f>F169+E169</f>
        <v>10000</v>
      </c>
    </row>
    <row r="170" spans="1:7" ht="25.5">
      <c r="A170" s="1235"/>
      <c r="B170" s="1310" t="s">
        <v>749</v>
      </c>
      <c r="C170" s="1797" t="s">
        <v>1368</v>
      </c>
      <c r="D170" s="30"/>
      <c r="E170" s="25"/>
      <c r="F170" s="25"/>
      <c r="G170" s="25"/>
    </row>
    <row r="171" spans="1:7">
      <c r="A171" s="1235"/>
      <c r="B171" s="1310" t="s">
        <v>750</v>
      </c>
      <c r="C171" s="1797" t="s">
        <v>271</v>
      </c>
      <c r="D171" s="30"/>
      <c r="E171" s="25">
        <v>20000</v>
      </c>
      <c r="F171" s="1778">
        <v>0</v>
      </c>
      <c r="G171" s="25">
        <f>F171+E171</f>
        <v>20000</v>
      </c>
    </row>
    <row r="172" spans="1:7" ht="25.5">
      <c r="A172" s="1235"/>
      <c r="B172" s="1310" t="s">
        <v>751</v>
      </c>
      <c r="C172" s="1797" t="s">
        <v>1369</v>
      </c>
      <c r="D172" s="30"/>
      <c r="E172" s="25"/>
      <c r="F172" s="25"/>
      <c r="G172" s="25"/>
    </row>
    <row r="173" spans="1:7">
      <c r="A173" s="1235"/>
      <c r="B173" s="1310" t="s">
        <v>752</v>
      </c>
      <c r="C173" s="1797" t="s">
        <v>271</v>
      </c>
      <c r="D173" s="30"/>
      <c r="E173" s="25">
        <v>10000</v>
      </c>
      <c r="F173" s="1778">
        <v>0</v>
      </c>
      <c r="G173" s="25">
        <f>F173+E173</f>
        <v>10000</v>
      </c>
    </row>
    <row r="174" spans="1:7" ht="38.25">
      <c r="A174" s="1235"/>
      <c r="B174" s="1310" t="s">
        <v>753</v>
      </c>
      <c r="C174" s="1797" t="s">
        <v>754</v>
      </c>
      <c r="D174" s="30"/>
      <c r="E174" s="25"/>
      <c r="F174" s="25"/>
      <c r="G174" s="25"/>
    </row>
    <row r="175" spans="1:7">
      <c r="A175" s="1235"/>
      <c r="B175" s="1310" t="s">
        <v>755</v>
      </c>
      <c r="C175" s="1797" t="s">
        <v>271</v>
      </c>
      <c r="D175" s="30"/>
      <c r="E175" s="25">
        <v>10000</v>
      </c>
      <c r="F175" s="1778">
        <v>0</v>
      </c>
      <c r="G175" s="25">
        <f>F175+E175</f>
        <v>10000</v>
      </c>
    </row>
    <row r="176" spans="1:7" ht="25.5">
      <c r="A176" s="1235"/>
      <c r="B176" s="1310" t="s">
        <v>756</v>
      </c>
      <c r="C176" s="1797" t="s">
        <v>1370</v>
      </c>
      <c r="D176" s="30"/>
      <c r="E176" s="25"/>
      <c r="F176" s="25"/>
      <c r="G176" s="25"/>
    </row>
    <row r="177" spans="1:8">
      <c r="A177" s="1235"/>
      <c r="B177" s="1310" t="s">
        <v>757</v>
      </c>
      <c r="C177" s="1797" t="str">
        <f>C175</f>
        <v>Major Works</v>
      </c>
      <c r="D177" s="30"/>
      <c r="E177" s="25">
        <v>5000</v>
      </c>
      <c r="F177" s="1778">
        <v>0</v>
      </c>
      <c r="G177" s="25">
        <f>F177+E177</f>
        <v>5000</v>
      </c>
    </row>
    <row r="178" spans="1:8" ht="25.5">
      <c r="A178" s="1235"/>
      <c r="B178" s="1310" t="s">
        <v>758</v>
      </c>
      <c r="C178" s="1797" t="s">
        <v>1371</v>
      </c>
      <c r="D178" s="30"/>
      <c r="E178" s="25"/>
      <c r="F178" s="25"/>
      <c r="G178" s="25"/>
    </row>
    <row r="179" spans="1:8">
      <c r="A179" s="1235"/>
      <c r="B179" s="1127" t="s">
        <v>759</v>
      </c>
      <c r="C179" s="2188" t="str">
        <f>C177</f>
        <v>Major Works</v>
      </c>
      <c r="D179" s="1127"/>
      <c r="E179" s="1134">
        <v>5000</v>
      </c>
      <c r="F179" s="1778">
        <v>0</v>
      </c>
      <c r="G179" s="25">
        <f>F179+E179</f>
        <v>5000</v>
      </c>
    </row>
    <row r="180" spans="1:8" ht="51">
      <c r="A180" s="1235"/>
      <c r="B180" s="1127">
        <v>83</v>
      </c>
      <c r="C180" s="2188" t="s">
        <v>1372</v>
      </c>
      <c r="D180" s="1127"/>
      <c r="E180" s="1134"/>
      <c r="F180" s="25"/>
      <c r="G180" s="25"/>
    </row>
    <row r="181" spans="1:8">
      <c r="A181" s="1235"/>
      <c r="B181" s="1127" t="s">
        <v>760</v>
      </c>
      <c r="C181" s="2188" t="str">
        <f>C179</f>
        <v>Major Works</v>
      </c>
      <c r="D181" s="1127"/>
      <c r="E181" s="1134">
        <v>20000</v>
      </c>
      <c r="F181" s="1778">
        <v>0</v>
      </c>
      <c r="G181" s="25">
        <f>F181+E181</f>
        <v>20000</v>
      </c>
    </row>
    <row r="182" spans="1:8" ht="25.5">
      <c r="A182" s="1235"/>
      <c r="B182" s="1127">
        <v>84</v>
      </c>
      <c r="C182" s="2188" t="s">
        <v>1373</v>
      </c>
      <c r="D182" s="1127"/>
      <c r="E182" s="1134"/>
      <c r="F182" s="25"/>
      <c r="G182" s="25"/>
    </row>
    <row r="183" spans="1:8">
      <c r="A183" s="1235"/>
      <c r="B183" s="1127" t="s">
        <v>761</v>
      </c>
      <c r="C183" s="2188" t="str">
        <f>C181</f>
        <v>Major Works</v>
      </c>
      <c r="D183" s="1127"/>
      <c r="E183" s="1134">
        <v>10000</v>
      </c>
      <c r="F183" s="1778">
        <v>0</v>
      </c>
      <c r="G183" s="25">
        <f>F183+E183</f>
        <v>10000</v>
      </c>
    </row>
    <row r="184" spans="1:8" ht="25.5">
      <c r="A184" s="1235"/>
      <c r="B184" s="1232" t="s">
        <v>1004</v>
      </c>
      <c r="C184" s="1292" t="s">
        <v>1429</v>
      </c>
      <c r="D184" s="1127"/>
      <c r="E184" s="1134"/>
      <c r="F184" s="25"/>
      <c r="G184" s="25"/>
    </row>
    <row r="185" spans="1:8">
      <c r="A185" s="1235"/>
      <c r="B185" s="1127" t="s">
        <v>1003</v>
      </c>
      <c r="C185" s="1292" t="s">
        <v>271</v>
      </c>
      <c r="D185" s="1127"/>
      <c r="E185" s="1134">
        <v>76300</v>
      </c>
      <c r="F185" s="1716">
        <v>0</v>
      </c>
      <c r="G185" s="25">
        <f>F185+E185</f>
        <v>76300</v>
      </c>
    </row>
    <row r="186" spans="1:8" ht="25.5">
      <c r="A186" s="1294" t="s">
        <v>517</v>
      </c>
      <c r="B186" s="2193" t="s">
        <v>877</v>
      </c>
      <c r="C186" s="1299" t="s">
        <v>1774</v>
      </c>
      <c r="D186" s="36"/>
      <c r="E186" s="32">
        <f>SUM(E161:E185)</f>
        <v>246300</v>
      </c>
      <c r="F186" s="1796">
        <f>SUM(F161:F185)</f>
        <v>0</v>
      </c>
      <c r="G186" s="32">
        <f>SUM(G161:G185)</f>
        <v>246300</v>
      </c>
      <c r="H186" s="1099" t="s">
        <v>1198</v>
      </c>
    </row>
    <row r="187" spans="1:8" ht="13.35" customHeight="1">
      <c r="A187" s="2182" t="s">
        <v>517</v>
      </c>
      <c r="B187" s="2189">
        <v>5.3369999999999997</v>
      </c>
      <c r="C187" s="2194" t="s">
        <v>1544</v>
      </c>
      <c r="D187" s="1312"/>
      <c r="E187" s="32">
        <f>E186+E158</f>
        <v>291300</v>
      </c>
      <c r="F187" s="1796">
        <f>F186+F158</f>
        <v>0</v>
      </c>
      <c r="G187" s="32">
        <f>G186+G158</f>
        <v>291300</v>
      </c>
    </row>
    <row r="188" spans="1:8" ht="25.5">
      <c r="A188" s="1263" t="s">
        <v>517</v>
      </c>
      <c r="B188" s="1309">
        <v>5</v>
      </c>
      <c r="C188" s="1297" t="s">
        <v>569</v>
      </c>
      <c r="D188" s="1115"/>
      <c r="E188" s="32">
        <f>E187</f>
        <v>291300</v>
      </c>
      <c r="F188" s="1796">
        <f>F187</f>
        <v>0</v>
      </c>
      <c r="G188" s="32">
        <f>G187</f>
        <v>291300</v>
      </c>
    </row>
    <row r="189" spans="1:8" ht="13.35" customHeight="1">
      <c r="A189" s="1263" t="s">
        <v>517</v>
      </c>
      <c r="B189" s="1290">
        <v>5054</v>
      </c>
      <c r="C189" s="1288" t="s">
        <v>1059</v>
      </c>
      <c r="D189" s="1123"/>
      <c r="E189" s="32">
        <f>E188+E149</f>
        <v>787240</v>
      </c>
      <c r="F189" s="1796">
        <f>F188+F149</f>
        <v>0</v>
      </c>
      <c r="G189" s="32">
        <f>G188+G149</f>
        <v>787240</v>
      </c>
    </row>
    <row r="190" spans="1:8" ht="13.35" customHeight="1">
      <c r="A190" s="1304" t="s">
        <v>517</v>
      </c>
      <c r="B190" s="1305"/>
      <c r="C190" s="1282" t="s">
        <v>1392</v>
      </c>
      <c r="D190" s="1117"/>
      <c r="E190" s="32">
        <f>E189</f>
        <v>787240</v>
      </c>
      <c r="F190" s="1796">
        <f>F189</f>
        <v>0</v>
      </c>
      <c r="G190" s="32">
        <f>G189</f>
        <v>787240</v>
      </c>
    </row>
    <row r="191" spans="1:8" ht="13.35" customHeight="1">
      <c r="A191" s="1304" t="s">
        <v>517</v>
      </c>
      <c r="B191" s="1305"/>
      <c r="C191" s="1282" t="s">
        <v>518</v>
      </c>
      <c r="D191" s="1117"/>
      <c r="E191" s="1117">
        <f>E190+E98</f>
        <v>847882</v>
      </c>
      <c r="F191" s="1117">
        <f>F190+F98</f>
        <v>6987</v>
      </c>
      <c r="G191" s="1117">
        <f>G190+G98</f>
        <v>854869</v>
      </c>
    </row>
    <row r="192" spans="1:8">
      <c r="A192" s="1313"/>
      <c r="B192" s="589" t="s">
        <v>1925</v>
      </c>
      <c r="C192" s="1314"/>
      <c r="D192" s="1222"/>
      <c r="E192" s="1222"/>
      <c r="F192" s="145"/>
      <c r="G192" s="145"/>
    </row>
    <row r="193" spans="1:7">
      <c r="A193" s="1313"/>
      <c r="B193" s="1962" t="s">
        <v>880</v>
      </c>
      <c r="C193" s="1314"/>
      <c r="D193" s="1222"/>
      <c r="E193" s="1222"/>
      <c r="F193" s="145"/>
      <c r="G193" s="145"/>
    </row>
    <row r="194" spans="1:7">
      <c r="A194" s="1313"/>
      <c r="B194" s="1962"/>
      <c r="C194" s="1314"/>
      <c r="D194" s="1222"/>
      <c r="E194" s="1222"/>
      <c r="F194" s="145"/>
      <c r="G194" s="145"/>
    </row>
    <row r="195" spans="1:7" ht="42" customHeight="1">
      <c r="A195" s="1235" t="s">
        <v>817</v>
      </c>
      <c r="B195" s="2501" t="s">
        <v>570</v>
      </c>
      <c r="C195" s="2501"/>
      <c r="D195" s="2501"/>
      <c r="E195" s="2501"/>
      <c r="F195" s="2501"/>
      <c r="G195" s="2501"/>
    </row>
    <row r="196" spans="1:7">
      <c r="A196" s="1286" t="s">
        <v>523</v>
      </c>
      <c r="B196" s="1315">
        <v>5054</v>
      </c>
      <c r="C196" s="1316" t="s">
        <v>1059</v>
      </c>
      <c r="D196" s="1317"/>
      <c r="E196" s="1317"/>
      <c r="F196" s="243"/>
      <c r="G196" s="243"/>
    </row>
    <row r="197" spans="1:7" ht="26.1" customHeight="1">
      <c r="A197" s="1235" t="s">
        <v>517</v>
      </c>
      <c r="B197" s="1318" t="s">
        <v>571</v>
      </c>
      <c r="C197" s="1293" t="s">
        <v>120</v>
      </c>
      <c r="D197" s="145"/>
      <c r="E197" s="145">
        <f>E186</f>
        <v>246300</v>
      </c>
      <c r="F197" s="1781">
        <f>F186</f>
        <v>0</v>
      </c>
      <c r="G197" s="145">
        <f>G186</f>
        <v>246300</v>
      </c>
    </row>
    <row r="198" spans="1:7">
      <c r="A198" s="1235"/>
      <c r="B198" s="1318"/>
      <c r="C198" s="1292"/>
      <c r="D198" s="299"/>
      <c r="E198" s="299"/>
      <c r="F198" s="30"/>
      <c r="G198" s="30"/>
    </row>
    <row r="199" spans="1:7" s="302" customFormat="1" ht="56.25" customHeight="1">
      <c r="A199" s="1116"/>
      <c r="B199" s="2500" t="s">
        <v>1940</v>
      </c>
      <c r="C199" s="2469"/>
      <c r="D199" s="2469"/>
      <c r="E199" s="2469"/>
      <c r="F199" s="2469"/>
      <c r="G199" s="2469"/>
    </row>
    <row r="200" spans="1:7" s="302" customFormat="1">
      <c r="A200" s="1116"/>
      <c r="B200" s="1284"/>
      <c r="C200" s="1099"/>
      <c r="D200" s="1107"/>
      <c r="E200" s="1107"/>
      <c r="F200" s="1107"/>
      <c r="G200" s="1107"/>
    </row>
    <row r="201" spans="1:7" s="302" customFormat="1">
      <c r="A201" s="1116"/>
      <c r="B201" s="1284"/>
      <c r="C201" s="1099"/>
      <c r="D201" s="1107"/>
      <c r="E201" s="1107"/>
      <c r="F201" s="1107"/>
      <c r="G201" s="1107"/>
    </row>
    <row r="202" spans="1:7" s="302" customFormat="1">
      <c r="A202" s="1116"/>
      <c r="B202" s="1284"/>
      <c r="C202" s="1099"/>
      <c r="D202" s="1107"/>
      <c r="E202" s="1107"/>
      <c r="F202" s="1107"/>
      <c r="G202" s="1107"/>
    </row>
    <row r="203" spans="1:7" ht="13.5" thickBot="1"/>
    <row r="204" spans="1:7" ht="13.5" thickTop="1">
      <c r="B204" s="1826"/>
      <c r="C204" s="1825"/>
      <c r="D204" s="1827"/>
      <c r="E204" s="1825"/>
      <c r="F204" s="1827"/>
      <c r="G204" s="1828"/>
    </row>
    <row r="206" spans="1:7">
      <c r="B206" s="1099"/>
      <c r="D206" s="1099"/>
      <c r="E206" s="1099"/>
    </row>
    <row r="207" spans="1:7">
      <c r="C207" s="1284"/>
    </row>
    <row r="208" spans="1:7">
      <c r="C208" s="1284"/>
    </row>
    <row r="209" spans="3:3">
      <c r="C209" s="1284"/>
    </row>
  </sheetData>
  <autoFilter ref="A14:K193">
    <filterColumn colId="1" showButton="0"/>
    <filterColumn colId="2" showButton="0"/>
  </autoFilter>
  <customSheetViews>
    <customSheetView guid="{44B5F5DE-C96C-4269-969A-574D4EEEEEF5}" scale="115" showRuler="0" topLeftCell="A179">
      <selection activeCell="B195" sqref="B195:G195"/>
      <pageMargins left="0.74803149606299202" right="0.39370078740157499" top="0.74803149606299202" bottom="0.90551181102362199" header="0.511811023622047" footer="0.59055118110236204"/>
      <printOptions horizontalCentered="1"/>
      <pageSetup paperSize="9" firstPageNumber="59" orientation="portrait" blackAndWhite="1" useFirstPageNumber="1" r:id="rId1"/>
      <headerFooter alignWithMargins="0">
        <oddHeader xml:space="preserve">&amp;C   </oddHeader>
        <oddFooter>&amp;C&amp;"Times New Roman,Bold"   Vol-III    -    &amp;P</oddFooter>
      </headerFooter>
    </customSheetView>
    <customSheetView guid="{F13B090A-ECDA-4418-9F13-644A873400E7}" showPageBreaks="1" view="pageBreakPreview" showRuler="0" topLeftCell="A417">
      <selection activeCell="C411" sqref="C411"/>
      <pageMargins left="0.74803149606299202" right="0.39370078740157499" top="0.74803149606299202" bottom="0.90551181102362199" header="0.511811023622047" footer="0.59055118110236204"/>
      <printOptions horizontalCentered="1"/>
      <pageSetup paperSize="9" firstPageNumber="59" orientation="landscape" blackAndWhite="1" useFirstPageNumber="1" r:id="rId2"/>
      <headerFooter alignWithMargins="0">
        <oddHeader xml:space="preserve">&amp;C   </oddHeader>
        <oddFooter>&amp;C&amp;"Times New Roman,Bold"   Vol-III    -    &amp;P</oddFooter>
      </headerFooter>
    </customSheetView>
    <customSheetView guid="{63DB0950-E90F-4380-862C-985B5EB19119}" scale="160" showPageBreaks="1" showRuler="0" topLeftCell="A182">
      <selection activeCell="F194" sqref="F194"/>
      <pageMargins left="0.74803149606299202" right="0.39370078740157499" top="0.74803149606299202" bottom="0.90551181102362199" header="0.511811023622047" footer="0.59055118110236204"/>
      <printOptions horizontalCentered="1"/>
      <pageSetup paperSize="9" firstPageNumber="59" orientation="portrait" blackAndWhite="1" useFirstPageNumber="1" r:id="rId3"/>
      <headerFooter alignWithMargins="0">
        <oddHeader xml:space="preserve">&amp;C   </oddHeader>
        <oddFooter>&amp;C&amp;"Times New Roman,Bold"   Vol-III    -    &amp;P</oddFooter>
      </headerFooter>
    </customSheetView>
    <customSheetView guid="{7CE36697-C418-4ED3-BCF0-EA686CB40E87}" showPageBreaks="1" printArea="1" showAutoFilter="1" view="pageBreakPreview" showRuler="0" topLeftCell="A181">
      <selection activeCell="A181" sqref="A1:H65536"/>
      <pageMargins left="0.74803149606299202" right="0.74803149606299202" top="0.74803149606299202" bottom="4.13" header="0.35" footer="3"/>
      <printOptions horizontalCentered="1"/>
      <pageSetup paperSize="9" firstPageNumber="106" orientation="portrait" blackAndWhite="1" useFirstPageNumber="1" r:id="rId4"/>
      <headerFooter alignWithMargins="0">
        <oddHeader xml:space="preserve">&amp;C   </oddHeader>
        <oddFooter>&amp;C&amp;"Times New Roman,Bold"&amp;P</oddFooter>
      </headerFooter>
      <autoFilter ref="B1:L1"/>
    </customSheetView>
  </customSheetViews>
  <mergeCells count="8">
    <mergeCell ref="B199:G199"/>
    <mergeCell ref="A2:G2"/>
    <mergeCell ref="A1:G1"/>
    <mergeCell ref="B195:G195"/>
    <mergeCell ref="A4:G4"/>
    <mergeCell ref="B5:G5"/>
    <mergeCell ref="B13:G13"/>
    <mergeCell ref="B14:D14"/>
  </mergeCells>
  <phoneticPr fontId="25" type="noConversion"/>
  <printOptions horizontalCentered="1"/>
  <pageMargins left="0.74803149606299202" right="0.74803149606299202" top="0.74803149606299202" bottom="4.13" header="0.35" footer="3"/>
  <pageSetup paperSize="9" firstPageNumber="106" orientation="portrait" blackAndWhite="1" useFirstPageNumber="1" r:id="rId5"/>
  <headerFooter alignWithMargins="0">
    <oddHeader xml:space="preserve">&amp;C   </oddHeader>
    <oddFooter>&amp;C&amp;"Times New Roman,Bold"&amp;P</oddFooter>
  </headerFooter>
</worksheet>
</file>

<file path=xl/worksheets/sheet4.xml><?xml version="1.0" encoding="utf-8"?>
<worksheet xmlns="http://schemas.openxmlformats.org/spreadsheetml/2006/main" xmlns:r="http://schemas.openxmlformats.org/officeDocument/2006/relationships">
  <sheetPr syncVertical="1" syncRef="A56" transitionEvaluation="1" codeName="Sheet42"/>
  <dimension ref="A1:AA199"/>
  <sheetViews>
    <sheetView view="pageBreakPreview" topLeftCell="A56" zoomScale="115" zoomScaleSheetLayoutView="145" workbookViewId="0">
      <selection activeCell="J41" sqref="J41:O49"/>
    </sheetView>
  </sheetViews>
  <sheetFormatPr defaultColWidth="12.42578125" defaultRowHeight="12.75"/>
  <cols>
    <col min="1" max="1" width="5.7109375" style="2" customWidth="1"/>
    <col min="2" max="2" width="8.85546875" style="3" customWidth="1"/>
    <col min="3" max="3" width="34.5703125" style="10" customWidth="1"/>
    <col min="4" max="4" width="6.5703125" style="11" customWidth="1"/>
    <col min="5" max="5" width="9.5703125" style="11" bestFit="1" customWidth="1"/>
    <col min="6" max="6" width="10.85546875" style="1" bestFit="1" customWidth="1"/>
    <col min="7" max="7" width="8.5703125" style="1" customWidth="1"/>
    <col min="8" max="8" width="3.42578125" style="1" customWidth="1"/>
    <col min="9" max="27" width="5.7109375" style="1" customWidth="1"/>
    <col min="28" max="16384" width="12.42578125" style="1"/>
  </cols>
  <sheetData>
    <row r="1" spans="1:27" ht="13.5" customHeight="1">
      <c r="A1" s="2426" t="s">
        <v>511</v>
      </c>
      <c r="B1" s="2426"/>
      <c r="C1" s="2426"/>
      <c r="D1" s="2426"/>
      <c r="E1" s="2426"/>
      <c r="F1" s="2426"/>
      <c r="G1" s="2426"/>
    </row>
    <row r="2" spans="1:27" ht="13.5" customHeight="1">
      <c r="A2" s="2426" t="s">
        <v>512</v>
      </c>
      <c r="B2" s="2426"/>
      <c r="C2" s="2426"/>
      <c r="D2" s="2426"/>
      <c r="E2" s="2426"/>
      <c r="F2" s="2426"/>
      <c r="G2" s="2426"/>
    </row>
    <row r="3" spans="1:27" s="927" customFormat="1">
      <c r="A3" s="2427" t="s">
        <v>1533</v>
      </c>
      <c r="B3" s="2427"/>
      <c r="C3" s="2427"/>
      <c r="D3" s="2427"/>
      <c r="E3" s="2427"/>
      <c r="F3" s="2427"/>
      <c r="G3" s="2427"/>
    </row>
    <row r="4" spans="1:27" s="927" customFormat="1" ht="13.5">
      <c r="A4" s="1401"/>
      <c r="B4" s="2428"/>
      <c r="C4" s="2428"/>
      <c r="D4" s="2428"/>
      <c r="E4" s="2428"/>
      <c r="F4" s="2428"/>
      <c r="G4" s="2428"/>
    </row>
    <row r="5" spans="1:27" s="927" customFormat="1">
      <c r="A5" s="1401"/>
      <c r="D5" s="1844"/>
      <c r="E5" s="1845" t="s">
        <v>1217</v>
      </c>
      <c r="F5" s="1845" t="s">
        <v>1218</v>
      </c>
      <c r="G5" s="1845" t="s">
        <v>1043</v>
      </c>
    </row>
    <row r="6" spans="1:27" s="927" customFormat="1">
      <c r="A6" s="1401"/>
      <c r="B6" s="1847" t="s">
        <v>1219</v>
      </c>
      <c r="C6" s="927" t="s">
        <v>1220</v>
      </c>
      <c r="D6" s="1848" t="s">
        <v>518</v>
      </c>
      <c r="E6" s="935">
        <v>603872</v>
      </c>
      <c r="F6" s="935">
        <v>10000</v>
      </c>
      <c r="G6" s="935">
        <f>SUM(E6:F6)</f>
        <v>613872</v>
      </c>
    </row>
    <row r="7" spans="1:27" s="927" customFormat="1">
      <c r="A7" s="1401"/>
      <c r="B7" s="1847" t="s">
        <v>1221</v>
      </c>
      <c r="C7" s="1850" t="s">
        <v>1222</v>
      </c>
      <c r="D7" s="1851"/>
      <c r="E7" s="936"/>
      <c r="F7" s="936"/>
      <c r="G7" s="936"/>
    </row>
    <row r="8" spans="1:27" s="927" customFormat="1">
      <c r="A8" s="1401"/>
      <c r="B8" s="1847"/>
      <c r="C8" s="1850" t="s">
        <v>985</v>
      </c>
      <c r="D8" s="1851" t="s">
        <v>518</v>
      </c>
      <c r="E8" s="936">
        <f>G174</f>
        <v>131979</v>
      </c>
      <c r="F8" s="1853">
        <f>G186</f>
        <v>33000</v>
      </c>
      <c r="G8" s="936">
        <f>SUM(E8:F8)</f>
        <v>164979</v>
      </c>
    </row>
    <row r="9" spans="1:27" s="927" customFormat="1">
      <c r="A9" s="1401"/>
      <c r="B9" s="1854" t="s">
        <v>517</v>
      </c>
      <c r="C9" s="927" t="s">
        <v>619</v>
      </c>
      <c r="D9" s="1855" t="s">
        <v>518</v>
      </c>
      <c r="E9" s="1856">
        <f>SUM(E6:E8)</f>
        <v>735851</v>
      </c>
      <c r="F9" s="1856">
        <f>SUM(F6:F8)</f>
        <v>43000</v>
      </c>
      <c r="G9" s="1856">
        <f>SUM(E9:F9)</f>
        <v>778851</v>
      </c>
    </row>
    <row r="10" spans="1:27" s="927" customFormat="1">
      <c r="A10" s="1401"/>
      <c r="B10" s="1847"/>
      <c r="D10" s="934"/>
      <c r="E10" s="934"/>
      <c r="F10" s="1848"/>
      <c r="G10" s="934"/>
    </row>
    <row r="11" spans="1:27" s="927" customFormat="1">
      <c r="A11" s="1401"/>
      <c r="B11" s="1847" t="s">
        <v>620</v>
      </c>
      <c r="C11" s="927" t="s">
        <v>621</v>
      </c>
      <c r="F11" s="1859"/>
    </row>
    <row r="12" spans="1:27" s="927" customFormat="1" ht="13.5" thickBot="1">
      <c r="A12" s="1861"/>
      <c r="B12" s="2425" t="s">
        <v>622</v>
      </c>
      <c r="C12" s="2425"/>
      <c r="D12" s="2425"/>
      <c r="E12" s="2425"/>
      <c r="F12" s="2425"/>
      <c r="G12" s="2425"/>
    </row>
    <row r="13" spans="1:27" s="927" customFormat="1" ht="14.25" thickTop="1" thickBot="1">
      <c r="A13" s="1861"/>
      <c r="B13" s="1782"/>
      <c r="C13" s="1782" t="s">
        <v>623</v>
      </c>
      <c r="D13" s="1782"/>
      <c r="E13" s="1782" t="s">
        <v>519</v>
      </c>
      <c r="F13" s="1782" t="s">
        <v>624</v>
      </c>
      <c r="G13" s="1865" t="s">
        <v>1043</v>
      </c>
    </row>
    <row r="14" spans="1:27" ht="13.5" customHeight="1" thickTop="1">
      <c r="A14" s="6"/>
      <c r="B14" s="7"/>
      <c r="C14" s="4"/>
      <c r="D14" s="13"/>
      <c r="E14" s="12"/>
      <c r="F14" s="12"/>
      <c r="G14" s="12"/>
    </row>
    <row r="15" spans="1:27">
      <c r="A15" s="6"/>
      <c r="B15" s="7"/>
      <c r="C15" s="16"/>
      <c r="D15" s="19"/>
      <c r="E15" s="19"/>
      <c r="F15" s="19"/>
      <c r="G15" s="19"/>
      <c r="H15" s="14"/>
      <c r="I15" s="14"/>
      <c r="J15" s="14"/>
      <c r="K15" s="14"/>
      <c r="L15" s="14"/>
      <c r="M15" s="14"/>
      <c r="N15" s="14"/>
      <c r="O15" s="14"/>
      <c r="P15" s="14"/>
      <c r="Q15" s="14"/>
      <c r="R15" s="9"/>
      <c r="S15" s="14"/>
      <c r="T15" s="14"/>
      <c r="U15" s="14"/>
      <c r="V15" s="14"/>
      <c r="W15" s="14"/>
      <c r="X15" s="14"/>
      <c r="Y15" s="14"/>
      <c r="Z15" s="14"/>
      <c r="AA15" s="14"/>
    </row>
    <row r="16" spans="1:27">
      <c r="A16" s="6"/>
      <c r="B16" s="7"/>
      <c r="C16" s="20" t="s">
        <v>522</v>
      </c>
      <c r="D16" s="8"/>
      <c r="E16" s="8"/>
      <c r="F16" s="8"/>
      <c r="G16" s="5"/>
      <c r="H16" s="14"/>
      <c r="I16" s="14"/>
      <c r="J16" s="14"/>
      <c r="K16" s="14"/>
      <c r="L16" s="14"/>
      <c r="M16" s="14"/>
      <c r="N16" s="14"/>
      <c r="O16" s="14"/>
      <c r="P16" s="14"/>
      <c r="Q16" s="14"/>
      <c r="R16" s="9"/>
      <c r="S16" s="14"/>
      <c r="T16" s="14"/>
      <c r="U16" s="14"/>
      <c r="V16" s="14"/>
      <c r="W16" s="14"/>
      <c r="X16" s="14"/>
      <c r="Y16" s="14"/>
      <c r="Z16" s="14"/>
      <c r="AA16" s="14"/>
    </row>
    <row r="17" spans="1:27">
      <c r="A17" s="6" t="s">
        <v>523</v>
      </c>
      <c r="B17" s="21">
        <v>2401</v>
      </c>
      <c r="C17" s="20" t="s">
        <v>513</v>
      </c>
      <c r="D17" s="5"/>
      <c r="E17" s="5"/>
      <c r="F17" s="5"/>
      <c r="G17" s="5"/>
      <c r="H17" s="14"/>
      <c r="I17" s="14"/>
      <c r="J17" s="14"/>
      <c r="K17" s="14"/>
      <c r="L17" s="14"/>
      <c r="M17" s="14"/>
      <c r="N17" s="14"/>
      <c r="O17" s="14"/>
      <c r="P17" s="14"/>
      <c r="Q17" s="14"/>
      <c r="R17" s="9"/>
      <c r="S17" s="14"/>
      <c r="T17" s="14"/>
      <c r="U17" s="14"/>
      <c r="V17" s="14"/>
      <c r="W17" s="14"/>
      <c r="X17" s="14"/>
      <c r="Y17" s="14"/>
      <c r="Z17" s="14"/>
      <c r="AA17" s="14"/>
    </row>
    <row r="18" spans="1:27">
      <c r="A18" s="6"/>
      <c r="B18" s="22">
        <v>1E-3</v>
      </c>
      <c r="C18" s="20" t="s">
        <v>524</v>
      </c>
      <c r="D18" s="5"/>
      <c r="E18" s="5"/>
      <c r="F18" s="5"/>
      <c r="G18" s="5"/>
      <c r="H18" s="14"/>
      <c r="I18" s="14"/>
      <c r="J18" s="14"/>
      <c r="K18" s="14"/>
      <c r="L18" s="14"/>
      <c r="M18" s="14"/>
      <c r="N18" s="14"/>
      <c r="O18" s="14"/>
      <c r="P18" s="14"/>
      <c r="Q18" s="14"/>
      <c r="R18" s="14"/>
      <c r="S18" s="14"/>
      <c r="T18" s="14"/>
      <c r="U18" s="14"/>
      <c r="V18" s="14"/>
      <c r="W18" s="14"/>
      <c r="X18" s="14"/>
      <c r="Y18" s="14"/>
      <c r="Z18" s="14"/>
      <c r="AA18" s="14"/>
    </row>
    <row r="19" spans="1:27">
      <c r="A19" s="6"/>
      <c r="B19" s="23">
        <v>1</v>
      </c>
      <c r="C19" s="6" t="s">
        <v>525</v>
      </c>
      <c r="D19" s="5"/>
      <c r="E19" s="5"/>
      <c r="F19" s="5"/>
      <c r="G19" s="5"/>
      <c r="H19" s="14"/>
      <c r="I19" s="14"/>
      <c r="J19" s="14"/>
      <c r="K19" s="14"/>
      <c r="L19" s="14"/>
      <c r="M19" s="14"/>
      <c r="N19" s="14"/>
      <c r="O19" s="14"/>
      <c r="P19" s="14"/>
      <c r="Q19" s="14"/>
      <c r="R19" s="14"/>
      <c r="S19" s="14"/>
      <c r="T19" s="14"/>
      <c r="U19" s="14"/>
      <c r="V19" s="14"/>
      <c r="W19" s="14"/>
      <c r="X19" s="14"/>
      <c r="Y19" s="14"/>
      <c r="Z19" s="14"/>
      <c r="AA19" s="14"/>
    </row>
    <row r="20" spans="1:27">
      <c r="A20" s="6"/>
      <c r="B20" s="7">
        <v>44</v>
      </c>
      <c r="C20" s="6" t="s">
        <v>526</v>
      </c>
      <c r="D20" s="5"/>
      <c r="E20" s="5"/>
      <c r="F20" s="5"/>
      <c r="G20" s="5"/>
      <c r="H20" s="14"/>
      <c r="I20" s="14"/>
      <c r="J20" s="14"/>
      <c r="K20" s="14"/>
      <c r="L20" s="14"/>
      <c r="M20" s="14"/>
      <c r="N20" s="14"/>
      <c r="O20" s="14"/>
      <c r="P20" s="14"/>
      <c r="Q20" s="14"/>
      <c r="R20" s="14"/>
      <c r="S20" s="14"/>
      <c r="T20" s="14"/>
      <c r="U20" s="14"/>
      <c r="V20" s="14"/>
      <c r="W20" s="14"/>
      <c r="X20" s="14"/>
      <c r="Y20" s="14"/>
      <c r="Z20" s="14"/>
      <c r="AA20" s="14"/>
    </row>
    <row r="21" spans="1:27">
      <c r="A21" s="6"/>
      <c r="B21" s="24" t="s">
        <v>527</v>
      </c>
      <c r="C21" s="6" t="s">
        <v>528</v>
      </c>
      <c r="D21" s="25"/>
      <c r="E21" s="25">
        <v>175</v>
      </c>
      <c r="F21" s="1716">
        <v>0</v>
      </c>
      <c r="G21" s="29">
        <f>SUM(E21:F21)</f>
        <v>175</v>
      </c>
      <c r="H21" s="26" t="s">
        <v>812</v>
      </c>
      <c r="I21" s="27"/>
      <c r="J21" s="26"/>
      <c r="K21" s="14"/>
      <c r="L21" s="14"/>
      <c r="M21" s="14"/>
      <c r="N21" s="14"/>
      <c r="O21" s="14"/>
      <c r="P21" s="14"/>
      <c r="Q21" s="14"/>
      <c r="R21" s="28"/>
      <c r="S21" s="27"/>
      <c r="T21" s="26"/>
      <c r="U21" s="14"/>
      <c r="V21" s="14"/>
      <c r="W21" s="14"/>
      <c r="X21" s="14"/>
      <c r="Y21" s="14"/>
      <c r="Z21" s="14"/>
      <c r="AA21" s="14"/>
    </row>
    <row r="22" spans="1:27">
      <c r="A22" s="6"/>
      <c r="B22" s="24" t="s">
        <v>529</v>
      </c>
      <c r="C22" s="6" t="s">
        <v>530</v>
      </c>
      <c r="D22" s="25"/>
      <c r="E22" s="25">
        <v>100</v>
      </c>
      <c r="F22" s="1716">
        <v>0</v>
      </c>
      <c r="G22" s="29">
        <f>SUM(E22:F22)</f>
        <v>100</v>
      </c>
      <c r="H22" s="26" t="s">
        <v>812</v>
      </c>
      <c r="I22" s="27"/>
      <c r="J22" s="26"/>
      <c r="K22" s="14"/>
      <c r="L22" s="14"/>
      <c r="M22" s="14"/>
      <c r="N22" s="14"/>
      <c r="O22" s="14"/>
      <c r="P22" s="14"/>
      <c r="Q22" s="14"/>
      <c r="R22" s="28"/>
      <c r="S22" s="27"/>
      <c r="T22" s="26"/>
      <c r="U22" s="14"/>
      <c r="V22" s="14"/>
      <c r="W22" s="14"/>
      <c r="X22" s="14"/>
      <c r="Y22" s="14"/>
      <c r="Z22" s="14"/>
      <c r="AA22" s="14"/>
    </row>
    <row r="23" spans="1:27">
      <c r="A23" s="6"/>
      <c r="B23" s="24" t="s">
        <v>531</v>
      </c>
      <c r="C23" s="6" t="s">
        <v>532</v>
      </c>
      <c r="D23" s="25"/>
      <c r="E23" s="25">
        <v>200</v>
      </c>
      <c r="F23" s="1716">
        <v>0</v>
      </c>
      <c r="G23" s="29">
        <f>SUM(E23:F23)</f>
        <v>200</v>
      </c>
      <c r="H23" s="26" t="s">
        <v>812</v>
      </c>
      <c r="I23" s="27"/>
      <c r="J23" s="26"/>
      <c r="K23" s="14"/>
      <c r="L23" s="14"/>
      <c r="M23" s="14"/>
      <c r="N23" s="14"/>
      <c r="O23" s="14"/>
      <c r="P23" s="14"/>
      <c r="Q23" s="14"/>
      <c r="R23" s="28"/>
      <c r="S23" s="27"/>
      <c r="T23" s="26"/>
      <c r="U23" s="14"/>
      <c r="V23" s="14"/>
      <c r="W23" s="14"/>
      <c r="X23" s="14"/>
      <c r="Y23" s="14"/>
      <c r="Z23" s="14"/>
      <c r="AA23" s="14"/>
    </row>
    <row r="24" spans="1:27">
      <c r="A24" s="6"/>
      <c r="B24" s="24" t="s">
        <v>535</v>
      </c>
      <c r="C24" s="6" t="s">
        <v>536</v>
      </c>
      <c r="D24" s="25"/>
      <c r="E24" s="25">
        <v>2500</v>
      </c>
      <c r="F24" s="1716">
        <v>0</v>
      </c>
      <c r="G24" s="29">
        <f>SUM(E24:F24)</f>
        <v>2500</v>
      </c>
      <c r="H24" s="26" t="s">
        <v>812</v>
      </c>
      <c r="I24" s="27"/>
      <c r="J24" s="26"/>
      <c r="K24" s="14"/>
      <c r="L24" s="14"/>
      <c r="M24" s="14"/>
      <c r="N24" s="14"/>
      <c r="O24" s="14"/>
      <c r="P24" s="14"/>
      <c r="Q24" s="14"/>
      <c r="R24" s="28"/>
      <c r="S24" s="27"/>
      <c r="T24" s="26"/>
      <c r="U24" s="14"/>
      <c r="V24" s="14"/>
      <c r="W24" s="14"/>
      <c r="X24" s="14"/>
      <c r="Y24" s="14"/>
      <c r="Z24" s="14"/>
      <c r="AA24" s="14"/>
    </row>
    <row r="25" spans="1:27" ht="25.5">
      <c r="A25" s="6"/>
      <c r="B25" s="24" t="s">
        <v>1194</v>
      </c>
      <c r="C25" s="6" t="s">
        <v>2162</v>
      </c>
      <c r="D25" s="25"/>
      <c r="E25" s="25">
        <v>45000</v>
      </c>
      <c r="F25" s="1716">
        <v>0</v>
      </c>
      <c r="G25" s="29">
        <f>E25</f>
        <v>45000</v>
      </c>
      <c r="H25" s="1958" t="s">
        <v>2091</v>
      </c>
      <c r="I25" s="27"/>
      <c r="J25" s="26"/>
      <c r="K25" s="14"/>
      <c r="L25" s="14"/>
      <c r="M25" s="14"/>
      <c r="N25" s="14"/>
      <c r="O25" s="14"/>
      <c r="P25" s="14"/>
      <c r="Q25" s="14"/>
      <c r="R25" s="26"/>
      <c r="S25" s="27"/>
      <c r="T25" s="26"/>
      <c r="U25" s="14"/>
      <c r="V25" s="14"/>
      <c r="W25" s="14"/>
      <c r="X25" s="14"/>
      <c r="Y25" s="14"/>
      <c r="Z25" s="14"/>
      <c r="AA25" s="14"/>
    </row>
    <row r="26" spans="1:27">
      <c r="A26" s="6" t="s">
        <v>517</v>
      </c>
      <c r="B26" s="31">
        <v>44</v>
      </c>
      <c r="C26" s="6" t="s">
        <v>526</v>
      </c>
      <c r="D26" s="25"/>
      <c r="E26" s="32">
        <f>SUM(E21:E25)</f>
        <v>47975</v>
      </c>
      <c r="F26" s="1718">
        <f>SUM(F21:F25)</f>
        <v>0</v>
      </c>
      <c r="G26" s="32">
        <f>SUM(G21:G25)</f>
        <v>47975</v>
      </c>
      <c r="H26" s="14"/>
      <c r="I26" s="14"/>
      <c r="J26" s="14"/>
      <c r="K26" s="14"/>
      <c r="L26" s="14"/>
      <c r="M26" s="14"/>
      <c r="N26" s="14"/>
      <c r="O26" s="14"/>
      <c r="P26" s="14"/>
      <c r="Q26" s="14"/>
      <c r="R26" s="9"/>
      <c r="S26" s="14"/>
      <c r="T26" s="14"/>
      <c r="U26" s="14"/>
      <c r="V26" s="14"/>
      <c r="W26" s="14"/>
      <c r="X26" s="14"/>
      <c r="Y26" s="14"/>
      <c r="Z26" s="14"/>
      <c r="AA26" s="14"/>
    </row>
    <row r="27" spans="1:27">
      <c r="A27" s="6"/>
      <c r="B27" s="31"/>
      <c r="C27" s="6"/>
      <c r="D27" s="5"/>
      <c r="E27" s="5"/>
      <c r="F27" s="1722"/>
      <c r="G27" s="5"/>
      <c r="H27" s="14"/>
      <c r="I27" s="14"/>
      <c r="J27" s="14"/>
      <c r="K27" s="14"/>
      <c r="L27" s="14"/>
      <c r="M27" s="14"/>
      <c r="N27" s="14"/>
      <c r="O27" s="14"/>
      <c r="P27" s="14"/>
      <c r="Q27" s="14"/>
      <c r="R27" s="9"/>
      <c r="S27" s="14"/>
      <c r="T27" s="14"/>
      <c r="U27" s="14"/>
      <c r="V27" s="14"/>
      <c r="W27" s="14"/>
      <c r="X27" s="14"/>
      <c r="Y27" s="14"/>
      <c r="Z27" s="14"/>
      <c r="AA27" s="14"/>
    </row>
    <row r="28" spans="1:27">
      <c r="A28" s="6"/>
      <c r="B28" s="31">
        <v>45</v>
      </c>
      <c r="C28" s="6" t="s">
        <v>537</v>
      </c>
      <c r="D28" s="5"/>
      <c r="E28" s="5"/>
      <c r="F28" s="1722"/>
      <c r="G28" s="5"/>
      <c r="H28" s="14"/>
      <c r="I28" s="14"/>
      <c r="J28" s="14"/>
      <c r="K28" s="14"/>
      <c r="L28" s="14"/>
      <c r="M28" s="14"/>
      <c r="N28" s="14"/>
      <c r="O28" s="14"/>
      <c r="P28" s="14"/>
      <c r="Q28" s="14"/>
      <c r="R28" s="9"/>
      <c r="S28" s="14"/>
      <c r="T28" s="14"/>
      <c r="U28" s="14"/>
      <c r="V28" s="14"/>
      <c r="W28" s="14"/>
      <c r="X28" s="14"/>
      <c r="Y28" s="14"/>
      <c r="Z28" s="14"/>
      <c r="AA28" s="14"/>
    </row>
    <row r="29" spans="1:27">
      <c r="A29" s="6"/>
      <c r="B29" s="24" t="s">
        <v>539</v>
      </c>
      <c r="C29" s="6" t="s">
        <v>530</v>
      </c>
      <c r="D29" s="25"/>
      <c r="E29" s="25">
        <v>50</v>
      </c>
      <c r="F29" s="1716">
        <v>0</v>
      </c>
      <c r="G29" s="29">
        <f>F29+E29</f>
        <v>50</v>
      </c>
      <c r="H29" s="26"/>
      <c r="I29" s="27"/>
      <c r="J29" s="26"/>
      <c r="K29" s="14"/>
      <c r="L29" s="14"/>
      <c r="M29" s="14"/>
      <c r="N29" s="14"/>
      <c r="O29" s="14"/>
      <c r="P29" s="14"/>
      <c r="Q29" s="14"/>
      <c r="R29" s="28"/>
      <c r="S29" s="27"/>
      <c r="T29" s="26"/>
      <c r="U29" s="14"/>
      <c r="V29" s="14"/>
      <c r="W29" s="14"/>
      <c r="X29" s="14"/>
      <c r="Y29" s="14"/>
      <c r="Z29" s="14"/>
      <c r="AA29" s="14"/>
    </row>
    <row r="30" spans="1:27">
      <c r="A30" s="6"/>
      <c r="B30" s="24" t="s">
        <v>540</v>
      </c>
      <c r="C30" s="6" t="s">
        <v>532</v>
      </c>
      <c r="D30" s="25"/>
      <c r="E30" s="25">
        <v>100</v>
      </c>
      <c r="F30" s="1716">
        <v>0</v>
      </c>
      <c r="G30" s="29">
        <f>F30+E30</f>
        <v>100</v>
      </c>
      <c r="H30" s="26"/>
      <c r="I30" s="27"/>
      <c r="J30" s="26"/>
      <c r="K30" s="14"/>
      <c r="L30" s="14"/>
      <c r="M30" s="14"/>
      <c r="N30" s="14"/>
      <c r="O30" s="14"/>
      <c r="P30" s="14"/>
      <c r="Q30" s="14"/>
      <c r="R30" s="28"/>
      <c r="S30" s="27"/>
      <c r="T30" s="26"/>
      <c r="U30" s="14"/>
      <c r="V30" s="14"/>
      <c r="W30" s="14"/>
      <c r="X30" s="14"/>
      <c r="Y30" s="14"/>
      <c r="Z30" s="14"/>
      <c r="AA30" s="14"/>
    </row>
    <row r="31" spans="1:27">
      <c r="A31" s="6"/>
      <c r="B31" s="24" t="s">
        <v>541</v>
      </c>
      <c r="C31" s="6" t="s">
        <v>536</v>
      </c>
      <c r="D31" s="25"/>
      <c r="E31" s="34">
        <v>150</v>
      </c>
      <c r="F31" s="1719">
        <v>0</v>
      </c>
      <c r="G31" s="29">
        <f>F31+E31</f>
        <v>150</v>
      </c>
      <c r="H31" s="26"/>
      <c r="I31" s="27"/>
      <c r="J31" s="26"/>
      <c r="K31" s="14"/>
      <c r="L31" s="14"/>
      <c r="M31" s="14"/>
      <c r="N31" s="14"/>
      <c r="O31" s="14"/>
      <c r="P31" s="14"/>
      <c r="Q31" s="14"/>
      <c r="R31" s="28"/>
      <c r="S31" s="27"/>
      <c r="T31" s="26"/>
      <c r="U31" s="14"/>
      <c r="V31" s="14"/>
      <c r="W31" s="14"/>
      <c r="X31" s="14"/>
      <c r="Y31" s="14"/>
      <c r="Z31" s="14"/>
      <c r="AA31" s="14"/>
    </row>
    <row r="32" spans="1:27">
      <c r="A32" s="6" t="s">
        <v>517</v>
      </c>
      <c r="B32" s="31">
        <v>45</v>
      </c>
      <c r="C32" s="6" t="s">
        <v>537</v>
      </c>
      <c r="D32" s="30"/>
      <c r="E32" s="32">
        <f>SUM(E29:E31)</f>
        <v>300</v>
      </c>
      <c r="F32" s="1719">
        <f>SUM(F29:F31)</f>
        <v>0</v>
      </c>
      <c r="G32" s="32">
        <f>SUM(G29:G31)</f>
        <v>300</v>
      </c>
      <c r="H32" s="26" t="s">
        <v>812</v>
      </c>
      <c r="I32" s="14"/>
      <c r="J32" s="14"/>
      <c r="K32" s="14"/>
      <c r="L32" s="14"/>
      <c r="M32" s="14"/>
      <c r="N32" s="14"/>
      <c r="O32" s="14"/>
      <c r="P32" s="14"/>
      <c r="Q32" s="14"/>
      <c r="R32" s="9"/>
      <c r="S32" s="14"/>
      <c r="T32" s="14"/>
      <c r="U32" s="14"/>
      <c r="V32" s="14"/>
      <c r="W32" s="14"/>
      <c r="X32" s="14"/>
      <c r="Y32" s="14"/>
      <c r="Z32" s="14"/>
      <c r="AA32" s="14"/>
    </row>
    <row r="33" spans="1:27">
      <c r="A33" s="6"/>
      <c r="B33" s="31"/>
      <c r="C33" s="6"/>
      <c r="D33" s="25"/>
      <c r="E33" s="5"/>
      <c r="F33" s="25"/>
      <c r="G33" s="5"/>
      <c r="H33" s="14"/>
      <c r="I33" s="14"/>
      <c r="J33" s="14"/>
      <c r="K33" s="14"/>
      <c r="L33" s="14"/>
      <c r="M33" s="14"/>
      <c r="N33" s="14"/>
      <c r="O33" s="14"/>
      <c r="P33" s="14"/>
      <c r="Q33" s="14"/>
      <c r="R33" s="9"/>
      <c r="S33" s="14"/>
      <c r="T33" s="14"/>
      <c r="U33" s="14"/>
      <c r="V33" s="14"/>
      <c r="W33" s="14"/>
      <c r="X33" s="14"/>
      <c r="Y33" s="14"/>
      <c r="Z33" s="14"/>
      <c r="AA33" s="14"/>
    </row>
    <row r="34" spans="1:27">
      <c r="A34" s="6"/>
      <c r="B34" s="31">
        <v>46</v>
      </c>
      <c r="C34" s="6" t="s">
        <v>542</v>
      </c>
      <c r="D34" s="5"/>
      <c r="E34" s="5"/>
      <c r="F34" s="5"/>
      <c r="G34" s="5"/>
      <c r="H34" s="14"/>
      <c r="I34" s="14"/>
      <c r="J34" s="14"/>
      <c r="K34" s="14"/>
      <c r="L34" s="14"/>
      <c r="M34" s="14"/>
      <c r="N34" s="14"/>
      <c r="O34" s="14"/>
      <c r="P34" s="14"/>
      <c r="Q34" s="14"/>
      <c r="R34" s="9"/>
      <c r="S34" s="14"/>
      <c r="T34" s="14"/>
      <c r="U34" s="14"/>
      <c r="V34" s="14"/>
      <c r="W34" s="14"/>
      <c r="X34" s="14"/>
      <c r="Y34" s="14"/>
      <c r="Z34" s="14"/>
      <c r="AA34" s="14"/>
    </row>
    <row r="35" spans="1:27">
      <c r="A35" s="6"/>
      <c r="B35" s="24" t="s">
        <v>543</v>
      </c>
      <c r="C35" s="6" t="s">
        <v>530</v>
      </c>
      <c r="D35" s="25"/>
      <c r="E35" s="25">
        <v>50</v>
      </c>
      <c r="F35" s="1716">
        <v>0</v>
      </c>
      <c r="G35" s="29">
        <f>SUM(E35:F35)</f>
        <v>50</v>
      </c>
      <c r="H35" s="26"/>
      <c r="I35" s="27"/>
      <c r="J35" s="26"/>
      <c r="K35" s="14"/>
      <c r="L35" s="14"/>
      <c r="M35" s="14"/>
      <c r="N35" s="14"/>
      <c r="O35" s="14"/>
      <c r="P35" s="14"/>
      <c r="Q35" s="14"/>
      <c r="R35" s="28"/>
      <c r="S35" s="27"/>
      <c r="T35" s="26"/>
      <c r="U35" s="14"/>
      <c r="V35" s="14"/>
      <c r="W35" s="14"/>
      <c r="X35" s="14"/>
      <c r="Y35" s="14"/>
      <c r="Z35" s="14"/>
      <c r="AA35" s="14"/>
    </row>
    <row r="36" spans="1:27">
      <c r="A36" s="6"/>
      <c r="B36" s="24" t="s">
        <v>544</v>
      </c>
      <c r="C36" s="6" t="s">
        <v>532</v>
      </c>
      <c r="D36" s="25"/>
      <c r="E36" s="25">
        <v>100</v>
      </c>
      <c r="F36" s="1716">
        <v>0</v>
      </c>
      <c r="G36" s="29">
        <f>SUM(E36:F36)</f>
        <v>100</v>
      </c>
      <c r="H36" s="26"/>
      <c r="I36" s="27"/>
      <c r="J36" s="26"/>
      <c r="K36" s="14"/>
      <c r="L36" s="14"/>
      <c r="M36" s="14"/>
      <c r="N36" s="14"/>
      <c r="O36" s="14"/>
      <c r="P36" s="14"/>
      <c r="Q36" s="14"/>
      <c r="R36" s="28"/>
      <c r="S36" s="27"/>
      <c r="T36" s="26"/>
      <c r="U36" s="14"/>
      <c r="V36" s="14"/>
      <c r="W36" s="14"/>
      <c r="X36" s="14"/>
      <c r="Y36" s="14"/>
      <c r="Z36" s="14"/>
      <c r="AA36" s="14"/>
    </row>
    <row r="37" spans="1:27">
      <c r="A37" s="6"/>
      <c r="B37" s="24" t="s">
        <v>545</v>
      </c>
      <c r="C37" s="6" t="s">
        <v>536</v>
      </c>
      <c r="D37" s="25"/>
      <c r="E37" s="34">
        <v>150</v>
      </c>
      <c r="F37" s="1716">
        <v>0</v>
      </c>
      <c r="G37" s="29">
        <f>SUM(E37:F37)</f>
        <v>150</v>
      </c>
      <c r="H37" s="26"/>
      <c r="I37" s="27"/>
      <c r="J37" s="26"/>
      <c r="K37" s="14"/>
      <c r="L37" s="14"/>
      <c r="M37" s="14"/>
      <c r="N37" s="14"/>
      <c r="O37" s="14"/>
      <c r="P37" s="14"/>
      <c r="Q37" s="14"/>
      <c r="R37" s="28"/>
      <c r="S37" s="27"/>
      <c r="T37" s="26"/>
      <c r="U37" s="14"/>
      <c r="V37" s="14"/>
      <c r="W37" s="14"/>
      <c r="X37" s="14"/>
      <c r="Y37" s="14"/>
      <c r="Z37" s="14"/>
      <c r="AA37" s="14"/>
    </row>
    <row r="38" spans="1:27">
      <c r="A38" s="17" t="s">
        <v>517</v>
      </c>
      <c r="B38" s="1952">
        <v>46</v>
      </c>
      <c r="C38" s="17" t="s">
        <v>542</v>
      </c>
      <c r="D38" s="36"/>
      <c r="E38" s="32">
        <f>SUM(E35:E37)</f>
        <v>300</v>
      </c>
      <c r="F38" s="1718">
        <f>SUM(F35:F37)</f>
        <v>0</v>
      </c>
      <c r="G38" s="32">
        <f>SUM(G35:G37)</f>
        <v>300</v>
      </c>
      <c r="H38" s="26" t="s">
        <v>812</v>
      </c>
      <c r="I38" s="14"/>
      <c r="J38" s="14"/>
      <c r="K38" s="14"/>
      <c r="L38" s="14"/>
      <c r="M38" s="14"/>
      <c r="N38" s="14"/>
      <c r="O38" s="14"/>
      <c r="P38" s="14"/>
      <c r="Q38" s="14"/>
      <c r="R38" s="9"/>
      <c r="S38" s="14"/>
      <c r="T38" s="14"/>
      <c r="U38" s="14"/>
      <c r="V38" s="14"/>
      <c r="W38" s="14"/>
      <c r="X38" s="14"/>
      <c r="Y38" s="14"/>
      <c r="Z38" s="14"/>
      <c r="AA38" s="14"/>
    </row>
    <row r="39" spans="1:27">
      <c r="A39" s="15"/>
      <c r="B39" s="41">
        <v>47</v>
      </c>
      <c r="C39" s="15" t="s">
        <v>546</v>
      </c>
      <c r="D39" s="45"/>
      <c r="E39" s="45"/>
      <c r="F39" s="45"/>
      <c r="G39" s="45"/>
      <c r="H39" s="14"/>
      <c r="I39" s="14"/>
      <c r="J39" s="14"/>
      <c r="K39" s="14"/>
      <c r="L39" s="14"/>
      <c r="M39" s="14"/>
      <c r="N39" s="14"/>
      <c r="O39" s="14"/>
      <c r="P39" s="14"/>
      <c r="Q39" s="14"/>
      <c r="R39" s="9"/>
      <c r="S39" s="14"/>
      <c r="T39" s="14"/>
      <c r="U39" s="14"/>
      <c r="V39" s="14"/>
      <c r="W39" s="14"/>
      <c r="X39" s="14"/>
      <c r="Y39" s="14"/>
      <c r="Z39" s="14"/>
      <c r="AA39" s="14"/>
    </row>
    <row r="40" spans="1:27">
      <c r="A40" s="6"/>
      <c r="B40" s="24" t="s">
        <v>547</v>
      </c>
      <c r="C40" s="6" t="s">
        <v>530</v>
      </c>
      <c r="D40" s="25"/>
      <c r="E40" s="25">
        <v>12</v>
      </c>
      <c r="F40" s="1716">
        <v>0</v>
      </c>
      <c r="G40" s="29">
        <f>SUM(E40:F40)</f>
        <v>12</v>
      </c>
      <c r="H40" s="26"/>
      <c r="I40" s="27"/>
      <c r="J40" s="26"/>
      <c r="K40" s="14"/>
      <c r="L40" s="14"/>
      <c r="M40" s="14"/>
      <c r="N40" s="14"/>
      <c r="O40" s="14"/>
      <c r="P40" s="14"/>
      <c r="Q40" s="14"/>
      <c r="R40" s="28"/>
      <c r="S40" s="27"/>
      <c r="T40" s="26"/>
      <c r="U40" s="14"/>
      <c r="V40" s="14"/>
      <c r="W40" s="14"/>
      <c r="X40" s="14"/>
      <c r="Y40" s="14"/>
      <c r="Z40" s="14"/>
      <c r="AA40" s="14"/>
    </row>
    <row r="41" spans="1:27">
      <c r="A41" s="6"/>
      <c r="B41" s="24" t="s">
        <v>548</v>
      </c>
      <c r="C41" s="6" t="s">
        <v>532</v>
      </c>
      <c r="D41" s="25"/>
      <c r="E41" s="25">
        <v>50</v>
      </c>
      <c r="F41" s="1716">
        <v>0</v>
      </c>
      <c r="G41" s="29">
        <f>SUM(E41:F41)</f>
        <v>50</v>
      </c>
      <c r="H41" s="26"/>
      <c r="I41" s="27"/>
      <c r="J41" s="26"/>
      <c r="K41" s="14"/>
      <c r="L41" s="14"/>
      <c r="M41" s="14"/>
      <c r="N41" s="14"/>
      <c r="O41" s="14"/>
      <c r="P41" s="14"/>
      <c r="Q41" s="14"/>
      <c r="R41" s="28"/>
      <c r="S41" s="27"/>
      <c r="T41" s="26"/>
      <c r="U41" s="14"/>
      <c r="V41" s="14"/>
      <c r="W41" s="14"/>
      <c r="X41" s="14"/>
      <c r="Y41" s="14"/>
      <c r="Z41" s="14"/>
      <c r="AA41" s="14"/>
    </row>
    <row r="42" spans="1:27">
      <c r="A42" s="6"/>
      <c r="B42" s="24" t="s">
        <v>549</v>
      </c>
      <c r="C42" s="6" t="s">
        <v>536</v>
      </c>
      <c r="D42" s="25"/>
      <c r="E42" s="25">
        <v>75</v>
      </c>
      <c r="F42" s="1716">
        <v>0</v>
      </c>
      <c r="G42" s="29">
        <f>SUM(E42:F42)</f>
        <v>75</v>
      </c>
      <c r="H42" s="26"/>
      <c r="I42" s="27"/>
      <c r="J42" s="26"/>
      <c r="K42" s="14"/>
      <c r="L42" s="14"/>
      <c r="M42" s="14"/>
      <c r="N42" s="14"/>
      <c r="O42" s="14"/>
      <c r="P42" s="14"/>
      <c r="Q42" s="14"/>
      <c r="R42" s="28"/>
      <c r="S42" s="27"/>
      <c r="T42" s="26"/>
      <c r="U42" s="14"/>
      <c r="V42" s="14"/>
      <c r="W42" s="14"/>
      <c r="X42" s="14"/>
      <c r="Y42" s="14"/>
      <c r="Z42" s="14"/>
      <c r="AA42" s="14"/>
    </row>
    <row r="43" spans="1:27">
      <c r="A43" s="6" t="s">
        <v>517</v>
      </c>
      <c r="B43" s="31">
        <v>47</v>
      </c>
      <c r="C43" s="6" t="s">
        <v>546</v>
      </c>
      <c r="D43" s="30"/>
      <c r="E43" s="32">
        <f>SUM(E40:E42)</f>
        <v>137</v>
      </c>
      <c r="F43" s="1718">
        <f>SUM(F40:F42)</f>
        <v>0</v>
      </c>
      <c r="G43" s="32">
        <f>SUM(G40:G42)</f>
        <v>137</v>
      </c>
      <c r="H43" s="26" t="s">
        <v>812</v>
      </c>
      <c r="I43" s="14"/>
      <c r="J43" s="14"/>
      <c r="K43" s="14"/>
      <c r="L43" s="14"/>
      <c r="M43" s="14"/>
      <c r="N43" s="14"/>
      <c r="O43" s="14"/>
      <c r="P43" s="14"/>
      <c r="Q43" s="14"/>
      <c r="R43" s="9"/>
      <c r="S43" s="14"/>
      <c r="T43" s="14"/>
      <c r="U43" s="14"/>
      <c r="V43" s="14"/>
      <c r="W43" s="14"/>
      <c r="X43" s="14"/>
      <c r="Y43" s="14"/>
      <c r="Z43" s="14"/>
      <c r="AA43" s="14"/>
    </row>
    <row r="44" spans="1:27">
      <c r="A44" s="6"/>
      <c r="B44" s="31"/>
      <c r="C44" s="6"/>
      <c r="D44" s="5"/>
      <c r="E44" s="5"/>
      <c r="F44" s="5"/>
      <c r="G44" s="5"/>
      <c r="H44" s="14"/>
      <c r="I44" s="14"/>
      <c r="J44" s="14"/>
      <c r="K44" s="1718"/>
      <c r="L44" s="14"/>
      <c r="M44" s="14"/>
      <c r="N44" s="14"/>
      <c r="O44" s="14"/>
      <c r="P44" s="14"/>
      <c r="Q44" s="14"/>
      <c r="R44" s="9"/>
      <c r="S44" s="14"/>
      <c r="T44" s="14"/>
      <c r="U44" s="14"/>
      <c r="V44" s="14"/>
      <c r="W44" s="14"/>
      <c r="X44" s="14"/>
      <c r="Y44" s="14"/>
      <c r="Z44" s="14"/>
      <c r="AA44" s="14"/>
    </row>
    <row r="45" spans="1:27">
      <c r="A45" s="6"/>
      <c r="B45" s="31">
        <v>48</v>
      </c>
      <c r="C45" s="6" t="s">
        <v>550</v>
      </c>
      <c r="D45" s="5"/>
      <c r="E45" s="5"/>
      <c r="F45" s="5"/>
      <c r="G45" s="5"/>
      <c r="H45" s="14"/>
      <c r="I45" s="14"/>
      <c r="J45" s="14"/>
      <c r="K45" s="1718"/>
      <c r="L45" s="14"/>
      <c r="M45" s="14"/>
      <c r="N45" s="14"/>
      <c r="O45" s="14"/>
      <c r="P45" s="14"/>
      <c r="Q45" s="14"/>
      <c r="R45" s="9"/>
      <c r="S45" s="14"/>
      <c r="T45" s="14"/>
      <c r="U45" s="14"/>
      <c r="V45" s="14"/>
      <c r="W45" s="14"/>
      <c r="X45" s="14"/>
      <c r="Y45" s="14"/>
      <c r="Z45" s="14"/>
      <c r="AA45" s="14"/>
    </row>
    <row r="46" spans="1:27">
      <c r="A46" s="6"/>
      <c r="B46" s="24" t="s">
        <v>552</v>
      </c>
      <c r="C46" s="6" t="s">
        <v>530</v>
      </c>
      <c r="D46" s="25"/>
      <c r="E46" s="25">
        <v>50</v>
      </c>
      <c r="F46" s="1716">
        <v>0</v>
      </c>
      <c r="G46" s="29">
        <f>SUM(E46:F46)</f>
        <v>50</v>
      </c>
      <c r="H46" s="26"/>
      <c r="I46" s="27"/>
      <c r="J46" s="26"/>
      <c r="K46" s="1718"/>
      <c r="L46" s="14"/>
      <c r="M46" s="14"/>
      <c r="N46" s="14"/>
      <c r="O46" s="14"/>
      <c r="P46" s="14"/>
      <c r="Q46" s="14"/>
      <c r="R46" s="28"/>
      <c r="S46" s="27"/>
      <c r="T46" s="26"/>
      <c r="U46" s="14"/>
      <c r="V46" s="14"/>
      <c r="W46" s="14"/>
      <c r="X46" s="14"/>
      <c r="Y46" s="14"/>
      <c r="Z46" s="14"/>
      <c r="AA46" s="14"/>
    </row>
    <row r="47" spans="1:27">
      <c r="A47" s="6"/>
      <c r="B47" s="24" t="s">
        <v>553</v>
      </c>
      <c r="C47" s="6" t="s">
        <v>532</v>
      </c>
      <c r="D47" s="25"/>
      <c r="E47" s="25">
        <v>100</v>
      </c>
      <c r="F47" s="1716">
        <v>0</v>
      </c>
      <c r="G47" s="29">
        <f>SUM(E47:F47)</f>
        <v>100</v>
      </c>
      <c r="H47" s="26"/>
      <c r="I47" s="27"/>
      <c r="J47" s="26"/>
      <c r="K47" s="14"/>
      <c r="L47" s="14"/>
      <c r="M47" s="14"/>
      <c r="N47" s="14"/>
      <c r="O47" s="14"/>
      <c r="P47" s="14"/>
      <c r="Q47" s="14"/>
      <c r="R47" s="28"/>
      <c r="S47" s="27"/>
      <c r="T47" s="26"/>
      <c r="U47" s="14"/>
      <c r="V47" s="14"/>
      <c r="W47" s="14"/>
      <c r="X47" s="14"/>
      <c r="Y47" s="14"/>
      <c r="Z47" s="14"/>
      <c r="AA47" s="14"/>
    </row>
    <row r="48" spans="1:27">
      <c r="A48" s="6"/>
      <c r="B48" s="24" t="s">
        <v>554</v>
      </c>
      <c r="C48" s="6" t="s">
        <v>536</v>
      </c>
      <c r="D48" s="25"/>
      <c r="E48" s="25">
        <v>150</v>
      </c>
      <c r="F48" s="1716">
        <v>0</v>
      </c>
      <c r="G48" s="29">
        <f>SUM(E48:F48)</f>
        <v>150</v>
      </c>
      <c r="H48" s="26"/>
      <c r="I48" s="27"/>
      <c r="J48" s="26"/>
      <c r="K48" s="14"/>
      <c r="L48" s="14"/>
      <c r="M48" s="14"/>
      <c r="N48" s="14"/>
      <c r="O48" s="14"/>
      <c r="P48" s="14"/>
      <c r="Q48" s="14"/>
      <c r="R48" s="28"/>
      <c r="S48" s="27"/>
      <c r="T48" s="26"/>
      <c r="U48" s="14"/>
      <c r="V48" s="14"/>
      <c r="W48" s="14"/>
      <c r="X48" s="14"/>
      <c r="Y48" s="14"/>
      <c r="Z48" s="14"/>
      <c r="AA48" s="14"/>
    </row>
    <row r="49" spans="1:27">
      <c r="A49" s="6" t="s">
        <v>517</v>
      </c>
      <c r="B49" s="31">
        <v>48</v>
      </c>
      <c r="C49" s="6" t="s">
        <v>550</v>
      </c>
      <c r="D49" s="30"/>
      <c r="E49" s="32">
        <f>SUM(E46:E48)</f>
        <v>300</v>
      </c>
      <c r="F49" s="1718">
        <f>SUM(F46:F48)</f>
        <v>0</v>
      </c>
      <c r="G49" s="32">
        <f>SUM(G46:G48)</f>
        <v>300</v>
      </c>
      <c r="H49" s="26" t="s">
        <v>812</v>
      </c>
      <c r="I49" s="14"/>
      <c r="J49" s="14"/>
      <c r="K49" s="14"/>
      <c r="L49" s="14"/>
      <c r="M49" s="14"/>
      <c r="N49" s="14"/>
      <c r="O49" s="14"/>
      <c r="P49" s="14"/>
      <c r="Q49" s="14"/>
      <c r="R49" s="9"/>
      <c r="S49" s="14"/>
      <c r="T49" s="14"/>
      <c r="U49" s="14"/>
      <c r="V49" s="14"/>
      <c r="W49" s="14"/>
      <c r="X49" s="14"/>
      <c r="Y49" s="14"/>
      <c r="Z49" s="14"/>
      <c r="AA49" s="14"/>
    </row>
    <row r="50" spans="1:27">
      <c r="A50" s="6" t="s">
        <v>517</v>
      </c>
      <c r="B50" s="23">
        <v>1</v>
      </c>
      <c r="C50" s="6" t="s">
        <v>525</v>
      </c>
      <c r="D50" s="25"/>
      <c r="E50" s="917">
        <f>E26+E32+E38+E43+E49</f>
        <v>49012</v>
      </c>
      <c r="F50" s="1718">
        <f>F26+F32+F38+F43+F49</f>
        <v>0</v>
      </c>
      <c r="G50" s="1803">
        <f>G26+G32+G38+G43+G49</f>
        <v>49012</v>
      </c>
      <c r="H50" s="14"/>
      <c r="I50" s="14"/>
      <c r="J50" s="14"/>
      <c r="K50" s="14"/>
      <c r="L50" s="14"/>
      <c r="M50" s="14"/>
      <c r="N50" s="14"/>
      <c r="O50" s="14"/>
      <c r="P50" s="14"/>
      <c r="Q50" s="14"/>
      <c r="R50" s="14"/>
      <c r="S50" s="14"/>
      <c r="T50" s="14"/>
      <c r="U50" s="14"/>
      <c r="V50" s="14"/>
      <c r="W50" s="14"/>
      <c r="X50" s="14"/>
      <c r="Y50" s="14"/>
      <c r="Z50" s="14"/>
      <c r="AA50" s="14"/>
    </row>
    <row r="51" spans="1:27">
      <c r="A51" s="6" t="s">
        <v>517</v>
      </c>
      <c r="B51" s="22">
        <v>1E-3</v>
      </c>
      <c r="C51" s="20" t="s">
        <v>524</v>
      </c>
      <c r="D51" s="25"/>
      <c r="E51" s="917">
        <f>E50</f>
        <v>49012</v>
      </c>
      <c r="F51" s="1718">
        <f>F50</f>
        <v>0</v>
      </c>
      <c r="G51" s="1803">
        <f>G50</f>
        <v>49012</v>
      </c>
      <c r="H51" s="14"/>
      <c r="I51" s="14"/>
      <c r="J51" s="14"/>
      <c r="K51" s="14"/>
      <c r="L51" s="14"/>
      <c r="M51" s="14"/>
      <c r="N51" s="14"/>
      <c r="O51" s="14"/>
      <c r="P51" s="14"/>
      <c r="Q51" s="14"/>
      <c r="R51" s="14"/>
      <c r="S51" s="14"/>
      <c r="T51" s="14"/>
      <c r="U51" s="14"/>
      <c r="V51" s="14"/>
      <c r="W51" s="14"/>
      <c r="X51" s="14"/>
      <c r="Y51" s="14"/>
      <c r="Z51" s="14"/>
      <c r="AA51" s="14"/>
    </row>
    <row r="52" spans="1:27" ht="15.75" customHeight="1">
      <c r="A52" s="6"/>
      <c r="B52" s="38"/>
      <c r="C52" s="20"/>
      <c r="D52" s="5"/>
      <c r="E52" s="5"/>
      <c r="F52" s="5"/>
      <c r="G52" s="5"/>
      <c r="H52" s="14"/>
      <c r="I52" s="14"/>
      <c r="J52" s="14"/>
      <c r="K52" s="14"/>
      <c r="L52" s="14"/>
      <c r="M52" s="14"/>
      <c r="N52" s="14"/>
      <c r="O52" s="14"/>
      <c r="P52" s="14"/>
      <c r="Q52" s="14"/>
      <c r="R52" s="9"/>
      <c r="S52" s="14"/>
      <c r="T52" s="14"/>
      <c r="U52" s="14"/>
      <c r="V52" s="14"/>
      <c r="W52" s="14"/>
      <c r="X52" s="14"/>
      <c r="Y52" s="14"/>
      <c r="Z52" s="14"/>
      <c r="AA52" s="14"/>
    </row>
    <row r="53" spans="1:27">
      <c r="A53" s="6"/>
      <c r="B53" s="22">
        <v>0.10299999999999999</v>
      </c>
      <c r="C53" s="20" t="s">
        <v>555</v>
      </c>
      <c r="D53" s="5"/>
      <c r="E53" s="5"/>
      <c r="F53" s="5"/>
      <c r="G53" s="5"/>
      <c r="H53" s="14"/>
      <c r="I53" s="14"/>
      <c r="J53" s="14"/>
      <c r="K53" s="14"/>
      <c r="L53" s="14"/>
      <c r="M53" s="14"/>
      <c r="N53" s="14"/>
      <c r="O53" s="14"/>
      <c r="P53" s="14"/>
      <c r="Q53" s="14"/>
      <c r="R53" s="9"/>
      <c r="S53" s="14"/>
      <c r="T53" s="14"/>
      <c r="U53" s="14"/>
      <c r="V53" s="14"/>
      <c r="W53" s="14"/>
      <c r="X53" s="14"/>
      <c r="Y53" s="14"/>
      <c r="Z53" s="14"/>
      <c r="AA53" s="14"/>
    </row>
    <row r="54" spans="1:27">
      <c r="A54" s="6"/>
      <c r="B54" s="7">
        <v>60</v>
      </c>
      <c r="C54" s="6" t="s">
        <v>556</v>
      </c>
      <c r="D54" s="5"/>
      <c r="E54" s="5"/>
      <c r="F54" s="5"/>
      <c r="G54" s="5"/>
      <c r="H54" s="14"/>
      <c r="I54" s="14"/>
      <c r="J54" s="14"/>
      <c r="K54" s="14"/>
      <c r="L54" s="14"/>
      <c r="M54" s="14"/>
      <c r="N54" s="14"/>
      <c r="O54" s="14"/>
      <c r="P54" s="14"/>
      <c r="Q54" s="14"/>
      <c r="R54" s="9"/>
      <c r="S54" s="14"/>
      <c r="T54" s="14"/>
      <c r="U54" s="14"/>
      <c r="V54" s="14"/>
      <c r="W54" s="14"/>
      <c r="X54" s="14"/>
      <c r="Y54" s="14"/>
      <c r="Z54" s="14"/>
      <c r="AA54" s="14"/>
    </row>
    <row r="55" spans="1:27">
      <c r="A55" s="6"/>
      <c r="B55" s="24" t="s">
        <v>557</v>
      </c>
      <c r="C55" s="6" t="s">
        <v>528</v>
      </c>
      <c r="D55" s="25"/>
      <c r="E55" s="25">
        <v>975</v>
      </c>
      <c r="F55" s="1716">
        <v>0</v>
      </c>
      <c r="G55" s="25">
        <f>E55</f>
        <v>975</v>
      </c>
      <c r="H55" s="26"/>
      <c r="I55" s="27"/>
      <c r="J55" s="26"/>
      <c r="K55" s="14"/>
      <c r="L55" s="14"/>
      <c r="M55" s="14"/>
      <c r="N55" s="14"/>
      <c r="O55" s="14"/>
      <c r="P55" s="14"/>
      <c r="Q55" s="14"/>
      <c r="R55" s="28"/>
      <c r="S55" s="27"/>
      <c r="T55" s="26"/>
      <c r="U55" s="14"/>
      <c r="V55" s="14"/>
      <c r="W55" s="14"/>
      <c r="X55" s="14"/>
      <c r="Y55" s="14"/>
      <c r="Z55" s="14"/>
      <c r="AA55" s="14"/>
    </row>
    <row r="56" spans="1:27">
      <c r="A56" s="6" t="s">
        <v>517</v>
      </c>
      <c r="B56" s="7">
        <v>60</v>
      </c>
      <c r="C56" s="6" t="s">
        <v>556</v>
      </c>
      <c r="D56" s="25"/>
      <c r="E56" s="32">
        <f>SUM(E54:E55)</f>
        <v>975</v>
      </c>
      <c r="F56" s="1718">
        <f>SUM(F54:F55)</f>
        <v>0</v>
      </c>
      <c r="G56" s="32">
        <f>SUM(G54:G55)</f>
        <v>975</v>
      </c>
      <c r="H56" s="14"/>
      <c r="I56" s="14"/>
      <c r="J56" s="14"/>
      <c r="K56" s="14"/>
      <c r="L56" s="14"/>
      <c r="M56" s="14"/>
      <c r="N56" s="14"/>
      <c r="O56" s="14"/>
      <c r="P56" s="14"/>
      <c r="Q56" s="14"/>
      <c r="R56" s="9"/>
      <c r="S56" s="14"/>
      <c r="T56" s="14"/>
      <c r="U56" s="14"/>
      <c r="V56" s="14"/>
      <c r="W56" s="14"/>
      <c r="X56" s="14"/>
      <c r="Y56" s="14"/>
      <c r="Z56" s="14"/>
      <c r="AA56" s="14"/>
    </row>
    <row r="57" spans="1:27" hidden="1">
      <c r="A57" s="6"/>
      <c r="B57" s="7"/>
      <c r="C57" s="6"/>
      <c r="D57" s="5"/>
      <c r="E57" s="5"/>
      <c r="F57" s="1722"/>
      <c r="G57" s="5"/>
      <c r="H57" s="14"/>
      <c r="I57" s="14"/>
      <c r="J57" s="14"/>
      <c r="K57" s="14"/>
      <c r="L57" s="14"/>
      <c r="M57" s="14"/>
      <c r="N57" s="14"/>
      <c r="O57" s="14"/>
      <c r="P57" s="14"/>
      <c r="Q57" s="14"/>
      <c r="R57" s="9"/>
      <c r="S57" s="14"/>
      <c r="T57" s="14"/>
      <c r="U57" s="14"/>
      <c r="V57" s="14"/>
      <c r="W57" s="14"/>
      <c r="X57" s="14"/>
      <c r="Y57" s="14"/>
      <c r="Z57" s="14"/>
      <c r="AA57" s="14"/>
    </row>
    <row r="58" spans="1:27">
      <c r="A58" s="6" t="s">
        <v>517</v>
      </c>
      <c r="B58" s="22">
        <v>0.10299999999999999</v>
      </c>
      <c r="C58" s="20" t="s">
        <v>555</v>
      </c>
      <c r="D58" s="25"/>
      <c r="E58" s="34">
        <f>E56</f>
        <v>975</v>
      </c>
      <c r="F58" s="1719">
        <f>F56</f>
        <v>0</v>
      </c>
      <c r="G58" s="34">
        <f>G56</f>
        <v>975</v>
      </c>
      <c r="H58" s="26" t="s">
        <v>812</v>
      </c>
      <c r="I58" s="14"/>
      <c r="J58" s="14"/>
      <c r="K58" s="14"/>
      <c r="L58" s="14"/>
      <c r="M58" s="14"/>
      <c r="N58" s="14"/>
      <c r="O58" s="14"/>
      <c r="P58" s="14"/>
      <c r="Q58" s="14"/>
      <c r="R58" s="9"/>
      <c r="S58" s="14"/>
      <c r="T58" s="14"/>
      <c r="U58" s="14"/>
      <c r="V58" s="14"/>
      <c r="W58" s="14"/>
      <c r="X58" s="14"/>
      <c r="Y58" s="14"/>
      <c r="Z58" s="14"/>
      <c r="AA58" s="14"/>
    </row>
    <row r="59" spans="1:27" ht="15.75" customHeight="1">
      <c r="A59" s="6"/>
      <c r="B59" s="39"/>
      <c r="C59" s="20"/>
      <c r="D59" s="5"/>
      <c r="E59" s="5"/>
      <c r="F59" s="306"/>
      <c r="G59" s="5"/>
      <c r="H59" s="14"/>
      <c r="I59" s="14"/>
      <c r="J59" s="14"/>
      <c r="K59" s="14"/>
      <c r="L59" s="14"/>
      <c r="M59" s="14"/>
      <c r="N59" s="14"/>
      <c r="O59" s="14"/>
      <c r="P59" s="14"/>
      <c r="Q59" s="14"/>
      <c r="R59" s="9"/>
      <c r="S59" s="14"/>
      <c r="T59" s="14"/>
      <c r="U59" s="14"/>
      <c r="V59" s="14"/>
      <c r="W59" s="14"/>
      <c r="X59" s="14"/>
      <c r="Y59" s="14"/>
      <c r="Z59" s="14"/>
      <c r="AA59" s="14"/>
    </row>
    <row r="60" spans="1:27">
      <c r="A60" s="6"/>
      <c r="B60" s="22">
        <v>0.104</v>
      </c>
      <c r="C60" s="20" t="s">
        <v>186</v>
      </c>
      <c r="D60" s="5"/>
      <c r="E60" s="5"/>
      <c r="F60" s="5"/>
      <c r="G60" s="5"/>
      <c r="H60" s="14"/>
      <c r="I60" s="14"/>
      <c r="J60" s="14"/>
      <c r="K60" s="14"/>
      <c r="L60" s="14"/>
      <c r="M60" s="14"/>
      <c r="N60" s="14"/>
      <c r="O60" s="14"/>
      <c r="P60" s="14"/>
      <c r="Q60" s="14"/>
      <c r="R60" s="9"/>
      <c r="S60" s="14"/>
      <c r="T60" s="14"/>
      <c r="U60" s="14"/>
      <c r="V60" s="14"/>
      <c r="W60" s="14"/>
      <c r="X60" s="14"/>
      <c r="Y60" s="14"/>
      <c r="Z60" s="14"/>
      <c r="AA60" s="14"/>
    </row>
    <row r="61" spans="1:27">
      <c r="A61" s="6"/>
      <c r="B61" s="23">
        <v>1</v>
      </c>
      <c r="C61" s="6" t="s">
        <v>525</v>
      </c>
      <c r="D61" s="5"/>
      <c r="E61" s="5"/>
      <c r="F61" s="5"/>
      <c r="G61" s="5"/>
      <c r="H61" s="14"/>
      <c r="I61" s="14"/>
      <c r="J61" s="14"/>
      <c r="K61" s="14"/>
      <c r="L61" s="14"/>
      <c r="M61" s="14"/>
      <c r="N61" s="14"/>
      <c r="O61" s="14"/>
      <c r="P61" s="14"/>
      <c r="Q61" s="14"/>
      <c r="R61" s="14"/>
      <c r="S61" s="14"/>
      <c r="T61" s="14"/>
      <c r="U61" s="14"/>
      <c r="V61" s="14"/>
      <c r="W61" s="14"/>
      <c r="X61" s="14"/>
      <c r="Y61" s="14"/>
      <c r="Z61" s="14"/>
      <c r="AA61" s="14"/>
    </row>
    <row r="62" spans="1:27">
      <c r="A62" s="6"/>
      <c r="B62" s="7">
        <v>44</v>
      </c>
      <c r="C62" s="6" t="s">
        <v>526</v>
      </c>
      <c r="D62" s="5"/>
      <c r="E62" s="5"/>
      <c r="F62" s="5"/>
      <c r="G62" s="5"/>
      <c r="H62" s="14"/>
      <c r="I62" s="14"/>
      <c r="J62" s="14"/>
      <c r="K62" s="14"/>
      <c r="L62" s="14"/>
      <c r="M62" s="14"/>
      <c r="N62" s="14"/>
      <c r="O62" s="14"/>
      <c r="P62" s="14"/>
      <c r="Q62" s="14"/>
      <c r="R62" s="14"/>
      <c r="S62" s="14"/>
      <c r="T62" s="14"/>
      <c r="U62" s="14"/>
      <c r="V62" s="14"/>
      <c r="W62" s="14"/>
      <c r="X62" s="14"/>
      <c r="Y62" s="14"/>
      <c r="Z62" s="14"/>
      <c r="AA62" s="14"/>
    </row>
    <row r="63" spans="1:27">
      <c r="A63" s="6"/>
      <c r="B63" s="24" t="s">
        <v>527</v>
      </c>
      <c r="C63" s="6" t="s">
        <v>528</v>
      </c>
      <c r="D63" s="25"/>
      <c r="E63" s="25">
        <v>628</v>
      </c>
      <c r="F63" s="29">
        <v>480</v>
      </c>
      <c r="G63" s="29">
        <f>E63+F63</f>
        <v>1108</v>
      </c>
      <c r="H63" s="26"/>
      <c r="I63" s="27"/>
      <c r="J63" s="26"/>
      <c r="K63" s="14"/>
      <c r="L63" s="14"/>
      <c r="M63" s="14"/>
      <c r="N63" s="14"/>
      <c r="O63" s="14"/>
      <c r="P63" s="14"/>
      <c r="Q63" s="14"/>
      <c r="R63" s="28"/>
      <c r="S63" s="27"/>
      <c r="T63" s="26"/>
      <c r="U63" s="14"/>
      <c r="V63" s="14"/>
      <c r="W63" s="14"/>
      <c r="X63" s="14"/>
      <c r="Y63" s="14"/>
      <c r="Z63" s="14"/>
      <c r="AA63" s="14"/>
    </row>
    <row r="64" spans="1:27">
      <c r="A64" s="6"/>
      <c r="B64" s="24" t="s">
        <v>187</v>
      </c>
      <c r="C64" s="6" t="s">
        <v>188</v>
      </c>
      <c r="D64" s="25"/>
      <c r="E64" s="25">
        <v>13517</v>
      </c>
      <c r="F64" s="1716">
        <v>0</v>
      </c>
      <c r="G64" s="29">
        <f>E64+F64</f>
        <v>13517</v>
      </c>
      <c r="H64" s="26"/>
      <c r="I64" s="27"/>
      <c r="J64" s="26"/>
      <c r="K64" s="14"/>
      <c r="L64" s="14"/>
      <c r="M64" s="14"/>
      <c r="N64" s="14"/>
      <c r="O64" s="14"/>
      <c r="P64" s="14"/>
      <c r="Q64" s="14"/>
      <c r="R64" s="28"/>
      <c r="S64" s="27"/>
      <c r="T64" s="26"/>
      <c r="U64" s="14"/>
      <c r="V64" s="14"/>
      <c r="W64" s="14"/>
      <c r="X64" s="14"/>
      <c r="Y64" s="14"/>
      <c r="Z64" s="14"/>
      <c r="AA64" s="14"/>
    </row>
    <row r="65" spans="1:27">
      <c r="A65" s="6" t="s">
        <v>517</v>
      </c>
      <c r="B65" s="7">
        <v>44</v>
      </c>
      <c r="C65" s="6" t="s">
        <v>526</v>
      </c>
      <c r="D65" s="25"/>
      <c r="E65" s="32">
        <f>SUM(E63:E64)</f>
        <v>14145</v>
      </c>
      <c r="F65" s="32">
        <f>SUM(F63:F64)</f>
        <v>480</v>
      </c>
      <c r="G65" s="32">
        <f>F65+E65</f>
        <v>14625</v>
      </c>
      <c r="H65" s="26" t="s">
        <v>812</v>
      </c>
      <c r="I65" s="14"/>
      <c r="J65" s="14"/>
      <c r="K65" s="14"/>
      <c r="L65" s="14"/>
      <c r="M65" s="14"/>
      <c r="N65" s="14"/>
      <c r="O65" s="14"/>
      <c r="P65" s="14"/>
      <c r="Q65" s="14"/>
      <c r="R65" s="9"/>
      <c r="S65" s="14"/>
      <c r="T65" s="14"/>
      <c r="U65" s="14"/>
      <c r="V65" s="14"/>
      <c r="W65" s="14"/>
      <c r="X65" s="14"/>
      <c r="Y65" s="14"/>
      <c r="Z65" s="14"/>
      <c r="AA65" s="14"/>
    </row>
    <row r="66" spans="1:27">
      <c r="A66" s="6"/>
      <c r="B66" s="7"/>
      <c r="C66" s="6"/>
      <c r="D66" s="5"/>
      <c r="E66" s="5"/>
      <c r="F66" s="5"/>
      <c r="G66" s="5"/>
      <c r="H66" s="14"/>
      <c r="I66" s="14"/>
      <c r="J66" s="14"/>
      <c r="K66" s="14"/>
      <c r="L66" s="14"/>
      <c r="M66" s="14"/>
      <c r="N66" s="14"/>
      <c r="O66" s="14"/>
      <c r="P66" s="14"/>
      <c r="Q66" s="14"/>
      <c r="R66" s="9"/>
      <c r="S66" s="14"/>
      <c r="T66" s="14"/>
      <c r="U66" s="14"/>
      <c r="V66" s="14"/>
      <c r="W66" s="14"/>
      <c r="X66" s="14"/>
      <c r="Y66" s="14"/>
      <c r="Z66" s="14"/>
      <c r="AA66" s="14"/>
    </row>
    <row r="67" spans="1:27">
      <c r="A67" s="6"/>
      <c r="B67" s="7">
        <v>48</v>
      </c>
      <c r="C67" s="6" t="s">
        <v>550</v>
      </c>
      <c r="D67" s="5"/>
      <c r="E67" s="5"/>
      <c r="F67" s="5"/>
      <c r="G67" s="5"/>
      <c r="H67" s="14"/>
      <c r="I67" s="14"/>
      <c r="J67" s="14"/>
      <c r="K67" s="14"/>
      <c r="L67" s="14"/>
      <c r="M67" s="14"/>
      <c r="N67" s="14"/>
      <c r="O67" s="14"/>
      <c r="P67" s="14"/>
      <c r="Q67" s="14"/>
      <c r="R67" s="9"/>
      <c r="S67" s="14"/>
      <c r="T67" s="14"/>
      <c r="U67" s="14"/>
      <c r="V67" s="14"/>
      <c r="W67" s="14"/>
      <c r="X67" s="14"/>
      <c r="Y67" s="14"/>
      <c r="Z67" s="14"/>
      <c r="AA67" s="14"/>
    </row>
    <row r="68" spans="1:27">
      <c r="A68" s="6"/>
      <c r="B68" s="24" t="s">
        <v>551</v>
      </c>
      <c r="C68" s="6" t="s">
        <v>528</v>
      </c>
      <c r="D68" s="25"/>
      <c r="E68" s="1716">
        <v>0</v>
      </c>
      <c r="F68" s="29">
        <v>410</v>
      </c>
      <c r="G68" s="29">
        <f>E68+F68</f>
        <v>410</v>
      </c>
      <c r="H68" s="26"/>
      <c r="I68" s="27"/>
      <c r="J68" s="26"/>
      <c r="K68" s="14"/>
      <c r="L68" s="14"/>
      <c r="M68" s="14"/>
      <c r="N68" s="14"/>
      <c r="O68" s="14"/>
      <c r="P68" s="14"/>
      <c r="Q68" s="14"/>
      <c r="R68" s="28"/>
      <c r="S68" s="27"/>
      <c r="T68" s="26"/>
      <c r="U68" s="14"/>
      <c r="V68" s="14"/>
      <c r="W68" s="14"/>
      <c r="X68" s="14"/>
      <c r="Y68" s="14"/>
      <c r="Z68" s="14"/>
      <c r="AA68" s="14"/>
    </row>
    <row r="69" spans="1:27">
      <c r="A69" s="6" t="s">
        <v>517</v>
      </c>
      <c r="B69" s="7">
        <v>48</v>
      </c>
      <c r="C69" s="6" t="s">
        <v>550</v>
      </c>
      <c r="D69" s="25"/>
      <c r="E69" s="1718">
        <f>SUM(E67:E68)</f>
        <v>0</v>
      </c>
      <c r="F69" s="32">
        <f>SUM(F67:F68)</f>
        <v>410</v>
      </c>
      <c r="G69" s="32">
        <f>F69+E69</f>
        <v>410</v>
      </c>
      <c r="H69" s="26" t="s">
        <v>812</v>
      </c>
      <c r="I69" s="14"/>
      <c r="J69" s="14"/>
      <c r="K69" s="14"/>
      <c r="L69" s="14"/>
      <c r="M69" s="14"/>
      <c r="N69" s="14"/>
      <c r="O69" s="14"/>
      <c r="P69" s="14"/>
      <c r="Q69" s="14"/>
      <c r="R69" s="9"/>
      <c r="S69" s="14"/>
      <c r="T69" s="14"/>
      <c r="U69" s="14"/>
      <c r="V69" s="14"/>
      <c r="W69" s="14"/>
      <c r="X69" s="14"/>
      <c r="Y69" s="14"/>
      <c r="Z69" s="14"/>
      <c r="AA69" s="14"/>
    </row>
    <row r="70" spans="1:27">
      <c r="A70" s="6" t="s">
        <v>517</v>
      </c>
      <c r="B70" s="23">
        <v>1</v>
      </c>
      <c r="C70" s="6" t="s">
        <v>525</v>
      </c>
      <c r="D70" s="25"/>
      <c r="E70" s="32">
        <f>E69+E65</f>
        <v>14145</v>
      </c>
      <c r="F70" s="32">
        <f>F69+F65</f>
        <v>890</v>
      </c>
      <c r="G70" s="32">
        <f>G69+G65</f>
        <v>15035</v>
      </c>
      <c r="H70" s="14"/>
      <c r="I70" s="14"/>
      <c r="J70" s="14"/>
      <c r="K70" s="14"/>
      <c r="L70" s="14"/>
      <c r="M70" s="14"/>
      <c r="N70" s="14"/>
      <c r="O70" s="14"/>
      <c r="P70" s="14"/>
      <c r="Q70" s="14"/>
      <c r="R70" s="9"/>
      <c r="S70" s="14"/>
      <c r="T70" s="14"/>
      <c r="U70" s="14"/>
      <c r="V70" s="14"/>
      <c r="W70" s="14"/>
      <c r="X70" s="14"/>
      <c r="Y70" s="14"/>
      <c r="Z70" s="14"/>
      <c r="AA70" s="14"/>
    </row>
    <row r="71" spans="1:27">
      <c r="A71" s="6" t="s">
        <v>517</v>
      </c>
      <c r="B71" s="22">
        <v>0.104</v>
      </c>
      <c r="C71" s="20" t="s">
        <v>186</v>
      </c>
      <c r="D71" s="25"/>
      <c r="E71" s="34">
        <f>E70</f>
        <v>14145</v>
      </c>
      <c r="F71" s="34">
        <f>F70</f>
        <v>890</v>
      </c>
      <c r="G71" s="34">
        <f>G70</f>
        <v>15035</v>
      </c>
      <c r="H71" s="14"/>
      <c r="I71" s="14"/>
      <c r="J71" s="14"/>
      <c r="K71" s="14"/>
      <c r="L71" s="14"/>
      <c r="M71" s="14"/>
      <c r="N71" s="14"/>
      <c r="O71" s="14"/>
      <c r="P71" s="14"/>
      <c r="Q71" s="14"/>
      <c r="R71" s="9"/>
      <c r="S71" s="14"/>
      <c r="T71" s="14"/>
      <c r="U71" s="14"/>
      <c r="V71" s="14"/>
      <c r="W71" s="14"/>
      <c r="X71" s="14"/>
      <c r="Y71" s="14"/>
      <c r="Z71" s="14"/>
      <c r="AA71" s="14"/>
    </row>
    <row r="72" spans="1:27">
      <c r="A72" s="6"/>
      <c r="B72" s="40">
        <v>0.105</v>
      </c>
      <c r="C72" s="20" t="s">
        <v>190</v>
      </c>
      <c r="D72" s="5"/>
      <c r="E72" s="5"/>
      <c r="F72" s="5"/>
      <c r="G72" s="5"/>
      <c r="H72" s="14"/>
      <c r="I72" s="14"/>
      <c r="J72" s="14"/>
      <c r="K72" s="14"/>
      <c r="L72" s="14"/>
      <c r="M72" s="14"/>
      <c r="N72" s="14"/>
      <c r="O72" s="14"/>
      <c r="P72" s="14"/>
      <c r="Q72" s="14"/>
      <c r="R72" s="9"/>
      <c r="S72" s="14"/>
      <c r="T72" s="14"/>
      <c r="U72" s="14"/>
      <c r="V72" s="14"/>
      <c r="W72" s="14"/>
      <c r="X72" s="14"/>
      <c r="Y72" s="14"/>
      <c r="Z72" s="14"/>
      <c r="AA72" s="14"/>
    </row>
    <row r="73" spans="1:27">
      <c r="A73" s="6"/>
      <c r="B73" s="7">
        <v>62</v>
      </c>
      <c r="C73" s="6" t="s">
        <v>191</v>
      </c>
      <c r="D73" s="5"/>
      <c r="E73" s="5"/>
      <c r="F73" s="5"/>
      <c r="G73" s="5"/>
      <c r="H73" s="14"/>
      <c r="I73" s="14"/>
      <c r="J73" s="14"/>
      <c r="K73" s="14"/>
      <c r="L73" s="14"/>
      <c r="M73" s="14"/>
      <c r="N73" s="14"/>
      <c r="O73" s="14"/>
      <c r="P73" s="14"/>
      <c r="Q73" s="14"/>
      <c r="R73" s="9"/>
      <c r="S73" s="14"/>
      <c r="T73" s="14"/>
      <c r="U73" s="14"/>
      <c r="V73" s="14"/>
      <c r="W73" s="14"/>
      <c r="X73" s="14"/>
      <c r="Y73" s="14"/>
      <c r="Z73" s="14"/>
      <c r="AA73" s="14"/>
    </row>
    <row r="74" spans="1:27">
      <c r="A74" s="6"/>
      <c r="B74" s="7">
        <v>44</v>
      </c>
      <c r="C74" s="6" t="s">
        <v>526</v>
      </c>
      <c r="D74" s="5"/>
      <c r="E74" s="5"/>
      <c r="F74" s="5"/>
      <c r="G74" s="5"/>
      <c r="H74" s="14"/>
      <c r="I74" s="14"/>
      <c r="J74" s="14"/>
      <c r="K74" s="14"/>
      <c r="L74" s="14"/>
      <c r="M74" s="14"/>
      <c r="N74" s="14"/>
      <c r="O74" s="14"/>
      <c r="P74" s="14"/>
      <c r="Q74" s="14"/>
      <c r="R74" s="14"/>
      <c r="S74" s="14"/>
      <c r="T74" s="14"/>
      <c r="U74" s="14"/>
      <c r="V74" s="14"/>
      <c r="W74" s="14"/>
      <c r="X74" s="14"/>
      <c r="Y74" s="14"/>
      <c r="Z74" s="14"/>
      <c r="AA74" s="14"/>
    </row>
    <row r="75" spans="1:27">
      <c r="A75" s="17"/>
      <c r="B75" s="33" t="s">
        <v>192</v>
      </c>
      <c r="C75" s="17" t="s">
        <v>528</v>
      </c>
      <c r="D75" s="34"/>
      <c r="E75" s="34">
        <v>186</v>
      </c>
      <c r="F75" s="35">
        <v>400</v>
      </c>
      <c r="G75" s="35">
        <f>E75+F75</f>
        <v>586</v>
      </c>
      <c r="H75" s="26"/>
      <c r="I75" s="27"/>
      <c r="J75" s="26"/>
      <c r="K75" s="14"/>
      <c r="L75" s="14"/>
      <c r="M75" s="14"/>
      <c r="N75" s="14"/>
      <c r="O75" s="14"/>
      <c r="P75" s="14"/>
      <c r="Q75" s="14"/>
      <c r="R75" s="28"/>
      <c r="S75" s="27"/>
      <c r="T75" s="26"/>
      <c r="U75" s="14"/>
      <c r="V75" s="14"/>
      <c r="W75" s="14"/>
      <c r="X75" s="14"/>
      <c r="Y75" s="14"/>
      <c r="Z75" s="14"/>
      <c r="AA75" s="14"/>
    </row>
    <row r="76" spans="1:27">
      <c r="A76" s="15"/>
      <c r="B76" s="1954" t="s">
        <v>193</v>
      </c>
      <c r="C76" s="15" t="s">
        <v>530</v>
      </c>
      <c r="D76" s="48"/>
      <c r="E76" s="48">
        <v>300</v>
      </c>
      <c r="F76" s="1717">
        <v>0</v>
      </c>
      <c r="G76" s="1956">
        <f>E76+F76</f>
        <v>300</v>
      </c>
      <c r="H76" s="26"/>
      <c r="I76" s="27"/>
      <c r="J76" s="26"/>
      <c r="K76" s="14"/>
      <c r="L76" s="14"/>
      <c r="M76" s="14"/>
      <c r="N76" s="14"/>
      <c r="O76" s="14"/>
      <c r="P76" s="14"/>
      <c r="Q76" s="14"/>
      <c r="R76" s="28"/>
      <c r="S76" s="27"/>
      <c r="T76" s="26"/>
      <c r="U76" s="14"/>
      <c r="V76" s="14"/>
      <c r="W76" s="14"/>
      <c r="X76" s="14"/>
      <c r="Y76" s="14"/>
      <c r="Z76" s="14"/>
      <c r="AA76" s="14"/>
    </row>
    <row r="77" spans="1:27" ht="16.899999999999999" customHeight="1">
      <c r="A77" s="6" t="s">
        <v>517</v>
      </c>
      <c r="B77" s="7">
        <v>44</v>
      </c>
      <c r="C77" s="6" t="s">
        <v>526</v>
      </c>
      <c r="D77" s="25"/>
      <c r="E77" s="32">
        <f>SUM(E73:E76)</f>
        <v>486</v>
      </c>
      <c r="F77" s="32">
        <f>SUM(F73:F76)</f>
        <v>400</v>
      </c>
      <c r="G77" s="32">
        <f>F77+E77</f>
        <v>886</v>
      </c>
      <c r="H77" s="26" t="s">
        <v>812</v>
      </c>
      <c r="I77" s="14"/>
      <c r="J77" s="14"/>
      <c r="K77" s="14"/>
      <c r="L77" s="14"/>
      <c r="M77" s="14"/>
      <c r="N77" s="14"/>
      <c r="O77" s="14"/>
      <c r="P77" s="14"/>
      <c r="Q77" s="14"/>
      <c r="R77" s="9"/>
      <c r="S77" s="14"/>
      <c r="T77" s="14"/>
      <c r="U77" s="14"/>
      <c r="V77" s="14"/>
      <c r="W77" s="14"/>
      <c r="X77" s="14"/>
      <c r="Y77" s="14"/>
      <c r="Z77" s="14"/>
      <c r="AA77" s="14"/>
    </row>
    <row r="78" spans="1:27" ht="16.899999999999999" customHeight="1">
      <c r="A78" s="6"/>
      <c r="B78" s="7"/>
      <c r="C78" s="6"/>
      <c r="D78" s="25"/>
      <c r="E78" s="25"/>
      <c r="F78" s="25"/>
      <c r="G78" s="25"/>
      <c r="H78" s="14"/>
      <c r="I78" s="14"/>
      <c r="J78" s="14"/>
      <c r="K78" s="14"/>
      <c r="L78" s="14"/>
      <c r="M78" s="14"/>
      <c r="N78" s="14"/>
      <c r="O78" s="14"/>
      <c r="P78" s="14"/>
      <c r="Q78" s="14"/>
      <c r="R78" s="9"/>
      <c r="S78" s="14"/>
      <c r="T78" s="14"/>
      <c r="U78" s="14"/>
      <c r="V78" s="14"/>
      <c r="W78" s="14"/>
      <c r="X78" s="14"/>
      <c r="Y78" s="14"/>
      <c r="Z78" s="14"/>
      <c r="AA78" s="14"/>
    </row>
    <row r="79" spans="1:27">
      <c r="A79" s="6"/>
      <c r="B79" s="7">
        <v>45</v>
      </c>
      <c r="C79" s="6" t="s">
        <v>537</v>
      </c>
      <c r="D79" s="5"/>
      <c r="E79" s="5"/>
      <c r="F79" s="5"/>
      <c r="G79" s="5"/>
      <c r="H79" s="14"/>
      <c r="I79" s="14"/>
      <c r="J79" s="14"/>
      <c r="K79" s="14"/>
      <c r="L79" s="14"/>
      <c r="M79" s="14"/>
      <c r="N79" s="14"/>
      <c r="O79" s="14"/>
      <c r="P79" s="14"/>
      <c r="Q79" s="14"/>
      <c r="R79" s="9"/>
      <c r="S79" s="14"/>
      <c r="T79" s="14"/>
      <c r="U79" s="14"/>
      <c r="V79" s="14"/>
      <c r="W79" s="14"/>
      <c r="X79" s="14"/>
      <c r="Y79" s="14"/>
      <c r="Z79" s="14"/>
      <c r="AA79" s="14"/>
    </row>
    <row r="80" spans="1:27">
      <c r="A80" s="6"/>
      <c r="B80" s="24" t="s">
        <v>194</v>
      </c>
      <c r="C80" s="6" t="s">
        <v>195</v>
      </c>
      <c r="D80" s="25"/>
      <c r="E80" s="25">
        <v>1010</v>
      </c>
      <c r="F80" s="1716">
        <v>0</v>
      </c>
      <c r="G80" s="25">
        <f>E80</f>
        <v>1010</v>
      </c>
      <c r="H80" s="26"/>
      <c r="I80" s="27"/>
      <c r="J80" s="26"/>
      <c r="K80" s="14"/>
      <c r="L80" s="14"/>
      <c r="M80" s="14"/>
      <c r="N80" s="14"/>
      <c r="O80" s="14"/>
      <c r="P80" s="14"/>
      <c r="Q80" s="14"/>
      <c r="R80" s="28"/>
      <c r="S80" s="27"/>
      <c r="T80" s="26"/>
      <c r="U80" s="14"/>
      <c r="V80" s="14"/>
      <c r="W80" s="14"/>
      <c r="X80" s="14"/>
      <c r="Y80" s="14"/>
      <c r="Z80" s="14"/>
      <c r="AA80" s="14"/>
    </row>
    <row r="81" spans="1:27">
      <c r="A81" s="6" t="s">
        <v>517</v>
      </c>
      <c r="B81" s="7">
        <v>45</v>
      </c>
      <c r="C81" s="6" t="s">
        <v>537</v>
      </c>
      <c r="D81" s="25"/>
      <c r="E81" s="32">
        <f>E80</f>
        <v>1010</v>
      </c>
      <c r="F81" s="1718">
        <f>F80</f>
        <v>0</v>
      </c>
      <c r="G81" s="32">
        <f>G80</f>
        <v>1010</v>
      </c>
      <c r="H81" s="26" t="s">
        <v>812</v>
      </c>
      <c r="I81" s="14"/>
      <c r="J81" s="14"/>
      <c r="K81" s="14"/>
      <c r="L81" s="14"/>
      <c r="M81" s="14"/>
      <c r="N81" s="14"/>
      <c r="O81" s="14"/>
      <c r="P81" s="14"/>
      <c r="Q81" s="14"/>
      <c r="R81" s="9"/>
      <c r="S81" s="14"/>
      <c r="T81" s="14"/>
      <c r="U81" s="14"/>
      <c r="V81" s="14"/>
      <c r="W81" s="14"/>
      <c r="X81" s="14"/>
      <c r="Y81" s="14"/>
      <c r="Z81" s="14"/>
      <c r="AA81" s="14"/>
    </row>
    <row r="82" spans="1:27">
      <c r="A82" s="6"/>
      <c r="B82" s="7"/>
      <c r="C82" s="6"/>
      <c r="D82" s="5"/>
      <c r="E82" s="5"/>
      <c r="F82" s="5"/>
      <c r="G82" s="5"/>
      <c r="H82" s="14"/>
      <c r="I82" s="14"/>
      <c r="J82" s="14"/>
      <c r="K82" s="14"/>
      <c r="L82" s="14"/>
      <c r="M82" s="14"/>
      <c r="N82" s="14"/>
      <c r="O82" s="14"/>
      <c r="P82" s="14"/>
      <c r="Q82" s="14"/>
      <c r="R82" s="14"/>
      <c r="S82" s="14"/>
      <c r="T82" s="14"/>
      <c r="U82" s="14"/>
      <c r="V82" s="14"/>
      <c r="W82" s="14"/>
      <c r="X82" s="14"/>
      <c r="Y82" s="14"/>
      <c r="Z82" s="14"/>
      <c r="AA82" s="14"/>
    </row>
    <row r="83" spans="1:27">
      <c r="A83" s="6"/>
      <c r="B83" s="31">
        <v>46</v>
      </c>
      <c r="C83" s="6" t="s">
        <v>542</v>
      </c>
      <c r="D83" s="5"/>
      <c r="E83" s="5"/>
      <c r="F83" s="5"/>
      <c r="G83" s="5"/>
      <c r="H83" s="14"/>
      <c r="I83" s="14"/>
      <c r="J83" s="14"/>
      <c r="K83" s="14"/>
      <c r="L83" s="14"/>
      <c r="M83" s="14"/>
      <c r="N83" s="14"/>
      <c r="O83" s="14"/>
      <c r="P83" s="14"/>
      <c r="Q83" s="14"/>
      <c r="R83" s="14"/>
      <c r="S83" s="14"/>
      <c r="T83" s="14"/>
      <c r="U83" s="14"/>
      <c r="V83" s="14"/>
      <c r="W83" s="14"/>
      <c r="X83" s="14"/>
      <c r="Y83" s="14"/>
      <c r="Z83" s="14"/>
      <c r="AA83" s="14"/>
    </row>
    <row r="84" spans="1:27">
      <c r="A84" s="6"/>
      <c r="B84" s="24" t="s">
        <v>197</v>
      </c>
      <c r="C84" s="6" t="s">
        <v>195</v>
      </c>
      <c r="D84" s="25"/>
      <c r="E84" s="25">
        <v>200</v>
      </c>
      <c r="F84" s="1716">
        <v>0</v>
      </c>
      <c r="G84" s="25">
        <f>E84</f>
        <v>200</v>
      </c>
      <c r="H84" s="26"/>
      <c r="I84" s="27"/>
      <c r="J84" s="26"/>
      <c r="K84" s="14"/>
      <c r="L84" s="14"/>
      <c r="M84" s="14"/>
      <c r="N84" s="14"/>
      <c r="O84" s="14"/>
      <c r="P84" s="14"/>
      <c r="Q84" s="14"/>
      <c r="R84" s="28"/>
      <c r="S84" s="27"/>
      <c r="T84" s="26"/>
      <c r="U84" s="14"/>
      <c r="V84" s="14"/>
      <c r="W84" s="14"/>
      <c r="X84" s="14"/>
      <c r="Y84" s="14"/>
      <c r="Z84" s="14"/>
      <c r="AA84" s="14"/>
    </row>
    <row r="85" spans="1:27">
      <c r="A85" s="6" t="s">
        <v>517</v>
      </c>
      <c r="B85" s="31">
        <v>46</v>
      </c>
      <c r="C85" s="6" t="s">
        <v>542</v>
      </c>
      <c r="D85" s="25"/>
      <c r="E85" s="32">
        <f>E84</f>
        <v>200</v>
      </c>
      <c r="F85" s="1718">
        <f>F84</f>
        <v>0</v>
      </c>
      <c r="G85" s="32">
        <f>G84</f>
        <v>200</v>
      </c>
      <c r="H85" s="26" t="s">
        <v>812</v>
      </c>
      <c r="I85" s="14"/>
      <c r="J85" s="14"/>
      <c r="K85" s="14"/>
      <c r="L85" s="14"/>
      <c r="M85" s="14"/>
      <c r="N85" s="14"/>
      <c r="O85" s="14"/>
      <c r="P85" s="14"/>
      <c r="Q85" s="14"/>
      <c r="R85" s="14"/>
      <c r="S85" s="14"/>
      <c r="T85" s="14"/>
      <c r="U85" s="14"/>
      <c r="V85" s="14"/>
      <c r="W85" s="14"/>
      <c r="X85" s="14"/>
      <c r="Y85" s="14"/>
      <c r="Z85" s="14"/>
      <c r="AA85" s="14"/>
    </row>
    <row r="86" spans="1:27">
      <c r="A86" s="6"/>
      <c r="B86" s="31"/>
      <c r="C86" s="6"/>
      <c r="D86" s="5"/>
      <c r="E86" s="5"/>
      <c r="F86" s="5"/>
      <c r="G86" s="5"/>
      <c r="H86" s="14"/>
      <c r="I86" s="14"/>
      <c r="J86" s="14"/>
      <c r="K86" s="14"/>
      <c r="L86" s="14"/>
      <c r="M86" s="14"/>
      <c r="N86" s="14"/>
      <c r="O86" s="14"/>
      <c r="P86" s="14"/>
      <c r="Q86" s="14"/>
      <c r="R86" s="9"/>
      <c r="S86" s="14"/>
      <c r="T86" s="14"/>
      <c r="U86" s="14"/>
      <c r="V86" s="14"/>
      <c r="W86" s="14"/>
      <c r="X86" s="14"/>
      <c r="Y86" s="14"/>
      <c r="Z86" s="14"/>
      <c r="AA86" s="14"/>
    </row>
    <row r="87" spans="1:27">
      <c r="A87" s="6"/>
      <c r="B87" s="31">
        <v>47</v>
      </c>
      <c r="C87" s="6" t="s">
        <v>546</v>
      </c>
      <c r="D87" s="5"/>
      <c r="E87" s="5"/>
      <c r="F87" s="5"/>
      <c r="G87" s="5"/>
      <c r="H87" s="14"/>
      <c r="I87" s="14"/>
      <c r="J87" s="14"/>
      <c r="K87" s="14"/>
      <c r="L87" s="14"/>
      <c r="M87" s="14"/>
      <c r="N87" s="14"/>
      <c r="O87" s="14"/>
      <c r="P87" s="14"/>
      <c r="Q87" s="14"/>
      <c r="R87" s="9"/>
      <c r="S87" s="14"/>
      <c r="T87" s="14"/>
      <c r="U87" s="14"/>
      <c r="V87" s="14"/>
      <c r="W87" s="14"/>
      <c r="X87" s="14"/>
      <c r="Y87" s="14"/>
      <c r="Z87" s="14"/>
      <c r="AA87" s="14"/>
    </row>
    <row r="88" spans="1:27">
      <c r="A88" s="6"/>
      <c r="B88" s="24" t="s">
        <v>1223</v>
      </c>
      <c r="C88" s="6" t="s">
        <v>195</v>
      </c>
      <c r="D88" s="25"/>
      <c r="E88" s="25">
        <v>80</v>
      </c>
      <c r="F88" s="1716">
        <v>0</v>
      </c>
      <c r="G88" s="34">
        <f>E88</f>
        <v>80</v>
      </c>
      <c r="H88" s="26"/>
      <c r="I88" s="27"/>
      <c r="J88" s="26"/>
      <c r="K88" s="14"/>
      <c r="L88" s="14"/>
      <c r="M88" s="14"/>
      <c r="N88" s="14"/>
      <c r="O88" s="14"/>
      <c r="P88" s="14"/>
      <c r="Q88" s="14"/>
      <c r="R88" s="28"/>
      <c r="S88" s="27"/>
      <c r="T88" s="26"/>
      <c r="U88" s="14"/>
      <c r="V88" s="14"/>
      <c r="W88" s="14"/>
      <c r="X88" s="14"/>
      <c r="Y88" s="14"/>
      <c r="Z88" s="14"/>
      <c r="AA88" s="14"/>
    </row>
    <row r="89" spans="1:27">
      <c r="A89" s="6" t="s">
        <v>517</v>
      </c>
      <c r="B89" s="31">
        <v>47</v>
      </c>
      <c r="C89" s="6" t="s">
        <v>546</v>
      </c>
      <c r="D89" s="25"/>
      <c r="E89" s="32">
        <f>E88</f>
        <v>80</v>
      </c>
      <c r="F89" s="1718">
        <f>F88</f>
        <v>0</v>
      </c>
      <c r="G89" s="32">
        <f>G88</f>
        <v>80</v>
      </c>
      <c r="H89" s="26" t="s">
        <v>812</v>
      </c>
      <c r="I89" s="14"/>
      <c r="J89" s="14"/>
      <c r="K89" s="14"/>
      <c r="L89" s="14"/>
      <c r="M89" s="14"/>
      <c r="N89" s="14"/>
      <c r="O89" s="14"/>
      <c r="P89" s="14"/>
      <c r="Q89" s="14"/>
      <c r="R89" s="14"/>
      <c r="S89" s="14"/>
      <c r="T89" s="14"/>
      <c r="U89" s="14"/>
      <c r="V89" s="14"/>
      <c r="W89" s="14"/>
      <c r="X89" s="14"/>
      <c r="Y89" s="14"/>
      <c r="Z89" s="14"/>
      <c r="AA89" s="14"/>
    </row>
    <row r="90" spans="1:27">
      <c r="A90" s="6"/>
      <c r="B90" s="31"/>
      <c r="C90" s="6"/>
      <c r="D90" s="5"/>
      <c r="E90" s="5"/>
      <c r="F90" s="5"/>
      <c r="G90" s="5"/>
      <c r="H90" s="14"/>
      <c r="I90" s="14"/>
      <c r="J90" s="14"/>
      <c r="K90" s="14"/>
      <c r="L90" s="14"/>
      <c r="M90" s="14"/>
      <c r="N90" s="14"/>
      <c r="O90" s="14"/>
      <c r="P90" s="14"/>
      <c r="Q90" s="14"/>
      <c r="R90" s="9"/>
      <c r="S90" s="14"/>
      <c r="T90" s="14"/>
      <c r="U90" s="14"/>
      <c r="V90" s="14"/>
      <c r="W90" s="14"/>
      <c r="X90" s="14"/>
      <c r="Y90" s="14"/>
      <c r="Z90" s="14"/>
      <c r="AA90" s="14"/>
    </row>
    <row r="91" spans="1:27">
      <c r="A91" s="6"/>
      <c r="B91" s="31">
        <v>48</v>
      </c>
      <c r="C91" s="6" t="s">
        <v>550</v>
      </c>
      <c r="D91" s="5"/>
      <c r="E91" s="5"/>
      <c r="F91" s="5"/>
      <c r="G91" s="5"/>
      <c r="H91" s="14"/>
      <c r="I91" s="9"/>
      <c r="J91" s="14"/>
      <c r="K91" s="14"/>
      <c r="L91" s="14"/>
      <c r="M91" s="14"/>
      <c r="N91" s="14"/>
      <c r="O91" s="14"/>
      <c r="P91" s="14"/>
      <c r="Q91" s="14"/>
      <c r="R91" s="9"/>
      <c r="S91" s="14"/>
      <c r="T91" s="14"/>
      <c r="U91" s="14"/>
      <c r="V91" s="14"/>
      <c r="W91" s="14"/>
      <c r="X91" s="14"/>
      <c r="Y91" s="14"/>
      <c r="Z91" s="14"/>
      <c r="AA91" s="14"/>
    </row>
    <row r="92" spans="1:27">
      <c r="A92" s="6"/>
      <c r="B92" s="24" t="s">
        <v>1224</v>
      </c>
      <c r="C92" s="6" t="s">
        <v>195</v>
      </c>
      <c r="D92" s="25"/>
      <c r="E92" s="25">
        <v>323</v>
      </c>
      <c r="F92" s="1716">
        <v>0</v>
      </c>
      <c r="G92" s="25">
        <f>E92</f>
        <v>323</v>
      </c>
      <c r="H92" s="26"/>
      <c r="I92" s="27"/>
      <c r="J92" s="26"/>
      <c r="K92" s="14"/>
      <c r="L92" s="14"/>
      <c r="M92" s="14"/>
      <c r="N92" s="14"/>
      <c r="O92" s="14"/>
      <c r="P92" s="14"/>
      <c r="Q92" s="14"/>
      <c r="R92" s="28"/>
      <c r="S92" s="27"/>
      <c r="T92" s="26"/>
      <c r="U92" s="14"/>
      <c r="V92" s="14"/>
      <c r="W92" s="14"/>
      <c r="X92" s="14"/>
      <c r="Y92" s="14"/>
      <c r="Z92" s="14"/>
      <c r="AA92" s="14"/>
    </row>
    <row r="93" spans="1:27">
      <c r="A93" s="6" t="s">
        <v>517</v>
      </c>
      <c r="B93" s="31">
        <v>48</v>
      </c>
      <c r="C93" s="6" t="s">
        <v>550</v>
      </c>
      <c r="D93" s="25"/>
      <c r="E93" s="32">
        <f>E92</f>
        <v>323</v>
      </c>
      <c r="F93" s="1718">
        <f>F92</f>
        <v>0</v>
      </c>
      <c r="G93" s="32">
        <f>G92</f>
        <v>323</v>
      </c>
      <c r="H93" s="26" t="s">
        <v>812</v>
      </c>
      <c r="I93" s="14"/>
      <c r="J93" s="14"/>
      <c r="K93" s="14"/>
      <c r="L93" s="14"/>
      <c r="M93" s="14"/>
      <c r="N93" s="14"/>
      <c r="O93" s="14"/>
      <c r="P93" s="14"/>
      <c r="Q93" s="14"/>
      <c r="R93" s="9"/>
      <c r="S93" s="14"/>
      <c r="T93" s="14"/>
      <c r="U93" s="14"/>
      <c r="V93" s="14"/>
      <c r="W93" s="14"/>
      <c r="X93" s="14"/>
      <c r="Y93" s="14"/>
      <c r="Z93" s="14"/>
      <c r="AA93" s="14"/>
    </row>
    <row r="94" spans="1:27">
      <c r="A94" s="6" t="s">
        <v>517</v>
      </c>
      <c r="B94" s="7">
        <v>62</v>
      </c>
      <c r="C94" s="6" t="s">
        <v>191</v>
      </c>
      <c r="D94" s="25"/>
      <c r="E94" s="32">
        <f>E93+E89+E85+E81+E77</f>
        <v>2099</v>
      </c>
      <c r="F94" s="32">
        <f>F93+F89+F85+F81+F77</f>
        <v>400</v>
      </c>
      <c r="G94" s="32">
        <f>G93+G89+G85+G81+G77</f>
        <v>2499</v>
      </c>
      <c r="H94" s="9"/>
      <c r="I94" s="9"/>
      <c r="J94" s="14"/>
      <c r="K94" s="14"/>
      <c r="L94" s="14"/>
      <c r="M94" s="14"/>
      <c r="N94" s="14"/>
      <c r="O94" s="14"/>
      <c r="P94" s="14"/>
      <c r="Q94" s="14"/>
      <c r="R94" s="9"/>
      <c r="S94" s="14"/>
      <c r="T94" s="14"/>
      <c r="U94" s="14"/>
      <c r="V94" s="14"/>
      <c r="W94" s="14"/>
      <c r="X94" s="14"/>
      <c r="Y94" s="14"/>
      <c r="Z94" s="14"/>
      <c r="AA94" s="14"/>
    </row>
    <row r="95" spans="1:27">
      <c r="A95" s="6" t="s">
        <v>517</v>
      </c>
      <c r="B95" s="40">
        <v>0.105</v>
      </c>
      <c r="C95" s="20" t="s">
        <v>190</v>
      </c>
      <c r="D95" s="25"/>
      <c r="E95" s="32">
        <f>E94</f>
        <v>2099</v>
      </c>
      <c r="F95" s="32">
        <f>F94</f>
        <v>400</v>
      </c>
      <c r="G95" s="32">
        <f>G94</f>
        <v>2499</v>
      </c>
      <c r="H95" s="14"/>
      <c r="I95" s="14"/>
      <c r="J95" s="14"/>
      <c r="K95" s="14"/>
      <c r="L95" s="14"/>
      <c r="M95" s="14"/>
      <c r="N95" s="14"/>
      <c r="O95" s="14"/>
      <c r="P95" s="14"/>
      <c r="Q95" s="14"/>
      <c r="R95" s="9"/>
      <c r="S95" s="14"/>
      <c r="T95" s="14"/>
      <c r="U95" s="14"/>
      <c r="V95" s="14"/>
      <c r="W95" s="14"/>
      <c r="X95" s="14"/>
      <c r="Y95" s="14"/>
      <c r="Z95" s="14"/>
      <c r="AA95" s="14"/>
    </row>
    <row r="96" spans="1:27">
      <c r="A96" s="6"/>
      <c r="B96" s="39"/>
      <c r="C96" s="20"/>
      <c r="D96" s="5"/>
      <c r="E96" s="5"/>
      <c r="F96" s="5"/>
      <c r="G96" s="5"/>
      <c r="H96" s="14"/>
      <c r="I96" s="14"/>
      <c r="J96" s="14"/>
      <c r="K96" s="14"/>
      <c r="L96" s="14"/>
      <c r="M96" s="14"/>
      <c r="N96" s="14"/>
      <c r="O96" s="14"/>
      <c r="P96" s="14"/>
      <c r="Q96" s="14"/>
      <c r="R96" s="14"/>
      <c r="S96" s="14"/>
      <c r="T96" s="14"/>
      <c r="U96" s="14"/>
      <c r="V96" s="14"/>
      <c r="W96" s="14"/>
      <c r="X96" s="14"/>
      <c r="Y96" s="14"/>
      <c r="Z96" s="14"/>
      <c r="AA96" s="14"/>
    </row>
    <row r="97" spans="1:27">
      <c r="A97" s="6"/>
      <c r="B97" s="40">
        <v>0.107</v>
      </c>
      <c r="C97" s="20" t="s">
        <v>1225</v>
      </c>
      <c r="D97" s="5"/>
      <c r="E97" s="5"/>
      <c r="F97" s="5"/>
      <c r="G97" s="5"/>
      <c r="H97" s="14"/>
      <c r="I97" s="14"/>
      <c r="J97" s="14"/>
      <c r="K97" s="14"/>
      <c r="L97" s="14"/>
      <c r="M97" s="14"/>
      <c r="N97" s="14"/>
      <c r="O97" s="14"/>
      <c r="P97" s="14"/>
      <c r="Q97" s="14"/>
      <c r="R97" s="14"/>
      <c r="S97" s="14"/>
      <c r="T97" s="14"/>
      <c r="U97" s="14"/>
      <c r="V97" s="14"/>
      <c r="W97" s="14"/>
      <c r="X97" s="14"/>
      <c r="Y97" s="14"/>
      <c r="Z97" s="14"/>
      <c r="AA97" s="14"/>
    </row>
    <row r="98" spans="1:27">
      <c r="A98" s="6"/>
      <c r="B98" s="23">
        <v>1</v>
      </c>
      <c r="C98" s="6" t="s">
        <v>525</v>
      </c>
      <c r="D98" s="5"/>
      <c r="E98" s="5"/>
      <c r="F98" s="5"/>
      <c r="G98" s="5"/>
      <c r="H98" s="14"/>
      <c r="I98" s="14"/>
      <c r="J98" s="14"/>
      <c r="K98" s="14"/>
      <c r="L98" s="14"/>
      <c r="M98" s="14"/>
      <c r="N98" s="14"/>
      <c r="O98" s="14"/>
      <c r="P98" s="14"/>
      <c r="Q98" s="14"/>
      <c r="R98" s="9"/>
      <c r="S98" s="14"/>
      <c r="T98" s="14"/>
      <c r="U98" s="14"/>
      <c r="V98" s="14"/>
      <c r="W98" s="14"/>
      <c r="X98" s="14"/>
      <c r="Y98" s="14"/>
      <c r="Z98" s="14"/>
      <c r="AA98" s="14"/>
    </row>
    <row r="99" spans="1:27">
      <c r="A99" s="6"/>
      <c r="B99" s="7">
        <v>44</v>
      </c>
      <c r="C99" s="6" t="s">
        <v>526</v>
      </c>
      <c r="D99" s="5"/>
      <c r="E99" s="5"/>
      <c r="F99" s="5"/>
      <c r="G99" s="5"/>
      <c r="H99" s="14"/>
      <c r="I99" s="14"/>
      <c r="J99" s="14"/>
      <c r="K99" s="14"/>
      <c r="L99" s="14"/>
      <c r="M99" s="14"/>
      <c r="N99" s="14"/>
      <c r="O99" s="14"/>
      <c r="P99" s="14"/>
      <c r="Q99" s="14"/>
      <c r="R99" s="9"/>
      <c r="S99" s="14"/>
      <c r="T99" s="14"/>
      <c r="U99" s="14"/>
      <c r="V99" s="14"/>
      <c r="W99" s="14"/>
      <c r="X99" s="14"/>
      <c r="Y99" s="14"/>
      <c r="Z99" s="14"/>
      <c r="AA99" s="14"/>
    </row>
    <row r="100" spans="1:27">
      <c r="A100" s="6"/>
      <c r="B100" s="24" t="s">
        <v>527</v>
      </c>
      <c r="C100" s="6" t="s">
        <v>528</v>
      </c>
      <c r="D100" s="25"/>
      <c r="E100" s="1716">
        <v>0</v>
      </c>
      <c r="F100" s="25">
        <v>230</v>
      </c>
      <c r="G100" s="29">
        <f>F100+E100</f>
        <v>230</v>
      </c>
      <c r="H100" s="26"/>
      <c r="I100" s="27"/>
      <c r="J100" s="26"/>
      <c r="K100" s="14"/>
      <c r="L100" s="14"/>
      <c r="M100" s="14"/>
      <c r="N100" s="14"/>
      <c r="O100" s="14"/>
      <c r="P100" s="14"/>
      <c r="Q100" s="14"/>
      <c r="R100" s="28"/>
      <c r="S100" s="27"/>
      <c r="T100" s="26"/>
      <c r="U100" s="14"/>
      <c r="V100" s="14"/>
      <c r="W100" s="14"/>
      <c r="X100" s="14"/>
      <c r="Y100" s="14"/>
      <c r="Z100" s="14"/>
      <c r="AA100" s="14"/>
    </row>
    <row r="101" spans="1:27">
      <c r="A101" s="6" t="s">
        <v>517</v>
      </c>
      <c r="B101" s="7">
        <v>44</v>
      </c>
      <c r="C101" s="6" t="s">
        <v>526</v>
      </c>
      <c r="D101" s="25"/>
      <c r="E101" s="1796">
        <f>SUM(E98:E100)</f>
        <v>0</v>
      </c>
      <c r="F101" s="32">
        <f>SUM(F98:F100)</f>
        <v>230</v>
      </c>
      <c r="G101" s="32">
        <f>F101+E101</f>
        <v>230</v>
      </c>
      <c r="H101" s="14"/>
      <c r="I101" s="14"/>
      <c r="J101" s="14"/>
      <c r="K101" s="14"/>
      <c r="L101" s="14"/>
      <c r="M101" s="14"/>
      <c r="N101" s="14"/>
      <c r="O101" s="14"/>
      <c r="P101" s="14"/>
      <c r="Q101" s="14"/>
      <c r="R101" s="14"/>
      <c r="S101" s="14"/>
      <c r="T101" s="14"/>
      <c r="U101" s="14"/>
      <c r="V101" s="14"/>
      <c r="W101" s="14"/>
      <c r="X101" s="14"/>
      <c r="Y101" s="14"/>
      <c r="Z101" s="14"/>
      <c r="AA101" s="14"/>
    </row>
    <row r="102" spans="1:27">
      <c r="A102" s="6"/>
      <c r="B102" s="7"/>
      <c r="C102" s="6"/>
      <c r="D102" s="25"/>
      <c r="E102" s="25"/>
      <c r="F102" s="25"/>
      <c r="G102" s="25"/>
      <c r="H102" s="14"/>
      <c r="I102" s="14"/>
      <c r="J102" s="14"/>
      <c r="K102" s="14"/>
      <c r="L102" s="14"/>
      <c r="M102" s="14"/>
      <c r="N102" s="14"/>
      <c r="O102" s="14"/>
      <c r="P102" s="14"/>
      <c r="Q102" s="14"/>
      <c r="R102" s="14"/>
      <c r="S102" s="14"/>
      <c r="T102" s="14"/>
      <c r="U102" s="14"/>
      <c r="V102" s="14"/>
      <c r="W102" s="14"/>
      <c r="X102" s="14"/>
      <c r="Y102" s="14"/>
      <c r="Z102" s="14"/>
      <c r="AA102" s="14"/>
    </row>
    <row r="103" spans="1:27" ht="13.35" customHeight="1">
      <c r="A103" s="6"/>
      <c r="B103" s="31">
        <v>48</v>
      </c>
      <c r="C103" s="6" t="s">
        <v>550</v>
      </c>
      <c r="D103" s="42"/>
      <c r="E103" s="5"/>
      <c r="F103" s="42"/>
      <c r="G103" s="5"/>
      <c r="H103" s="14"/>
      <c r="I103" s="9"/>
      <c r="J103" s="14"/>
      <c r="K103" s="14"/>
      <c r="L103" s="14"/>
      <c r="M103" s="14"/>
      <c r="N103" s="14"/>
      <c r="O103" s="14"/>
      <c r="P103" s="14"/>
      <c r="Q103" s="14"/>
      <c r="R103" s="9"/>
      <c r="S103" s="14"/>
      <c r="T103" s="14"/>
      <c r="U103" s="14"/>
      <c r="V103" s="14"/>
      <c r="W103" s="14"/>
      <c r="X103" s="14"/>
      <c r="Y103" s="14"/>
      <c r="Z103" s="14"/>
      <c r="AA103" s="14"/>
    </row>
    <row r="104" spans="1:27" ht="13.35" customHeight="1">
      <c r="A104" s="6"/>
      <c r="B104" s="24" t="s">
        <v>551</v>
      </c>
      <c r="C104" s="6" t="s">
        <v>528</v>
      </c>
      <c r="D104" s="25"/>
      <c r="E104" s="1716">
        <v>0</v>
      </c>
      <c r="F104" s="25">
        <v>450</v>
      </c>
      <c r="G104" s="29">
        <f>F104+E104</f>
        <v>450</v>
      </c>
      <c r="H104" s="26"/>
      <c r="I104" s="27"/>
      <c r="J104" s="26"/>
      <c r="K104" s="14"/>
      <c r="L104" s="14"/>
      <c r="M104" s="14"/>
      <c r="N104" s="14"/>
      <c r="O104" s="14"/>
      <c r="P104" s="14"/>
      <c r="Q104" s="14"/>
      <c r="R104" s="28"/>
      <c r="S104" s="27"/>
      <c r="T104" s="26"/>
      <c r="U104" s="14"/>
      <c r="V104" s="14"/>
      <c r="W104" s="14"/>
      <c r="X104" s="14"/>
      <c r="Y104" s="14"/>
      <c r="Z104" s="14"/>
      <c r="AA104" s="14"/>
    </row>
    <row r="105" spans="1:27" ht="13.35" customHeight="1">
      <c r="A105" s="6" t="s">
        <v>517</v>
      </c>
      <c r="B105" s="31">
        <v>48</v>
      </c>
      <c r="C105" s="6" t="s">
        <v>550</v>
      </c>
      <c r="D105" s="30"/>
      <c r="E105" s="1796">
        <f>(SUM(E104:E104))</f>
        <v>0</v>
      </c>
      <c r="F105" s="32">
        <f>(SUM(F104:F104))</f>
        <v>450</v>
      </c>
      <c r="G105" s="32">
        <f>(SUM(G104:G104))</f>
        <v>450</v>
      </c>
      <c r="H105" s="14"/>
      <c r="I105" s="14"/>
      <c r="J105" s="14"/>
      <c r="K105" s="14"/>
      <c r="L105" s="14"/>
      <c r="M105" s="14"/>
      <c r="N105" s="14"/>
      <c r="O105" s="14"/>
      <c r="P105" s="14"/>
      <c r="Q105" s="14"/>
      <c r="R105" s="9"/>
      <c r="S105" s="14"/>
      <c r="T105" s="14"/>
      <c r="U105" s="14"/>
      <c r="V105" s="14"/>
      <c r="W105" s="14"/>
      <c r="X105" s="14"/>
      <c r="Y105" s="14"/>
      <c r="Z105" s="14"/>
      <c r="AA105" s="14"/>
    </row>
    <row r="106" spans="1:27" ht="13.35" customHeight="1">
      <c r="A106" s="6" t="s">
        <v>517</v>
      </c>
      <c r="B106" s="23">
        <v>1</v>
      </c>
      <c r="C106" s="6" t="s">
        <v>525</v>
      </c>
      <c r="D106" s="25"/>
      <c r="E106" s="1809">
        <f>E105+E101</f>
        <v>0</v>
      </c>
      <c r="F106" s="34">
        <f>F105+F101</f>
        <v>680</v>
      </c>
      <c r="G106" s="34">
        <f>G105+G101</f>
        <v>680</v>
      </c>
      <c r="H106" s="9"/>
      <c r="I106" s="9"/>
      <c r="J106" s="14"/>
      <c r="K106" s="14"/>
      <c r="L106" s="14"/>
      <c r="M106" s="14"/>
      <c r="N106" s="14"/>
      <c r="O106" s="14"/>
      <c r="P106" s="14"/>
      <c r="Q106" s="14"/>
      <c r="R106" s="14"/>
      <c r="S106" s="14"/>
      <c r="T106" s="14"/>
      <c r="U106" s="14"/>
      <c r="V106" s="14"/>
      <c r="W106" s="14"/>
      <c r="X106" s="14"/>
      <c r="Y106" s="14"/>
      <c r="Z106" s="14"/>
      <c r="AA106" s="14"/>
    </row>
    <row r="107" spans="1:27" ht="13.35" customHeight="1">
      <c r="A107" s="6" t="s">
        <v>517</v>
      </c>
      <c r="B107" s="40">
        <v>0.107</v>
      </c>
      <c r="C107" s="20" t="s">
        <v>1225</v>
      </c>
      <c r="D107" s="25"/>
      <c r="E107" s="1719">
        <f>E105+E101</f>
        <v>0</v>
      </c>
      <c r="F107" s="34">
        <f>F105+F101</f>
        <v>680</v>
      </c>
      <c r="G107" s="34">
        <f>G105+G101</f>
        <v>680</v>
      </c>
      <c r="H107" s="26" t="s">
        <v>812</v>
      </c>
      <c r="I107" s="9"/>
      <c r="J107" s="14"/>
      <c r="K107" s="14"/>
      <c r="L107" s="14"/>
      <c r="M107" s="14"/>
      <c r="N107" s="14"/>
      <c r="O107" s="14"/>
      <c r="P107" s="14"/>
      <c r="Q107" s="14"/>
      <c r="R107" s="14"/>
      <c r="S107" s="14"/>
      <c r="T107" s="14"/>
      <c r="U107" s="14"/>
      <c r="V107" s="14"/>
      <c r="W107" s="14"/>
      <c r="X107" s="14"/>
      <c r="Y107" s="14"/>
      <c r="Z107" s="14"/>
      <c r="AA107" s="14"/>
    </row>
    <row r="108" spans="1:27">
      <c r="A108" s="6"/>
      <c r="B108" s="40"/>
      <c r="C108" s="20"/>
      <c r="D108" s="42"/>
      <c r="E108" s="42"/>
      <c r="F108" s="42"/>
      <c r="G108" s="42"/>
      <c r="H108" s="14"/>
      <c r="I108" s="14"/>
      <c r="J108" s="14"/>
      <c r="K108" s="14"/>
      <c r="L108" s="14"/>
      <c r="M108" s="14"/>
      <c r="N108" s="14"/>
      <c r="O108" s="14"/>
      <c r="P108" s="14"/>
      <c r="Q108" s="14"/>
      <c r="R108" s="14"/>
      <c r="S108" s="14"/>
      <c r="T108" s="14"/>
      <c r="U108" s="14"/>
      <c r="V108" s="14"/>
      <c r="W108" s="14"/>
      <c r="X108" s="14"/>
      <c r="Y108" s="14"/>
      <c r="Z108" s="14"/>
      <c r="AA108" s="14"/>
    </row>
    <row r="109" spans="1:27">
      <c r="A109" s="6"/>
      <c r="B109" s="40">
        <v>0.109</v>
      </c>
      <c r="C109" s="20" t="s">
        <v>1226</v>
      </c>
      <c r="D109" s="42"/>
      <c r="E109" s="42"/>
      <c r="F109" s="42"/>
      <c r="G109" s="42"/>
      <c r="H109" s="14"/>
      <c r="I109" s="14"/>
      <c r="J109" s="14"/>
      <c r="K109" s="14"/>
      <c r="L109" s="14"/>
      <c r="M109" s="14"/>
      <c r="N109" s="14"/>
      <c r="O109" s="14"/>
      <c r="P109" s="14"/>
      <c r="Q109" s="14"/>
      <c r="R109" s="14"/>
      <c r="S109" s="14"/>
      <c r="T109" s="14"/>
      <c r="U109" s="14"/>
      <c r="V109" s="14"/>
      <c r="W109" s="14"/>
      <c r="X109" s="14"/>
      <c r="Y109" s="14"/>
      <c r="Z109" s="14"/>
      <c r="AA109" s="14"/>
    </row>
    <row r="110" spans="1:27">
      <c r="A110" s="6"/>
      <c r="B110" s="31">
        <v>48</v>
      </c>
      <c r="C110" s="6" t="s">
        <v>550</v>
      </c>
      <c r="D110" s="5"/>
      <c r="E110" s="5"/>
      <c r="F110" s="5"/>
      <c r="G110" s="5"/>
      <c r="H110" s="14"/>
      <c r="I110" s="14"/>
      <c r="J110" s="14"/>
      <c r="K110" s="14"/>
      <c r="L110" s="14"/>
      <c r="M110" s="14"/>
      <c r="N110" s="14"/>
      <c r="O110" s="14"/>
      <c r="P110" s="14"/>
      <c r="Q110" s="14"/>
      <c r="R110" s="14"/>
      <c r="S110" s="14"/>
      <c r="T110" s="14"/>
      <c r="U110" s="14"/>
      <c r="V110" s="14"/>
      <c r="W110" s="14"/>
      <c r="X110" s="14"/>
      <c r="Y110" s="14"/>
      <c r="Z110" s="14"/>
      <c r="AA110" s="14"/>
    </row>
    <row r="111" spans="1:27">
      <c r="A111" s="17"/>
      <c r="B111" s="33" t="s">
        <v>551</v>
      </c>
      <c r="C111" s="17" t="s">
        <v>528</v>
      </c>
      <c r="D111" s="34"/>
      <c r="E111" s="1719">
        <v>0</v>
      </c>
      <c r="F111" s="34">
        <v>580</v>
      </c>
      <c r="G111" s="35">
        <f>F111+E111</f>
        <v>580</v>
      </c>
      <c r="H111" s="26"/>
      <c r="I111" s="27"/>
      <c r="J111" s="26"/>
      <c r="K111" s="14"/>
      <c r="L111" s="14"/>
      <c r="M111" s="14"/>
      <c r="N111" s="14"/>
      <c r="O111" s="14"/>
      <c r="P111" s="14"/>
      <c r="Q111" s="14"/>
      <c r="R111" s="28"/>
      <c r="S111" s="27"/>
      <c r="T111" s="26"/>
      <c r="U111" s="14"/>
      <c r="V111" s="14"/>
      <c r="W111" s="14"/>
      <c r="X111" s="14"/>
      <c r="Y111" s="14"/>
      <c r="Z111" s="14"/>
      <c r="AA111" s="14"/>
    </row>
    <row r="112" spans="1:27">
      <c r="A112" s="15" t="s">
        <v>517</v>
      </c>
      <c r="B112" s="41">
        <v>48</v>
      </c>
      <c r="C112" s="15" t="s">
        <v>550</v>
      </c>
      <c r="D112" s="1955"/>
      <c r="E112" s="1718">
        <f>SUM(E111:E111)</f>
        <v>0</v>
      </c>
      <c r="F112" s="32">
        <f>SUM(F111:F111)</f>
        <v>580</v>
      </c>
      <c r="G112" s="32">
        <f>SUM(G111:G111)</f>
        <v>580</v>
      </c>
      <c r="H112" s="14"/>
      <c r="I112" s="14"/>
      <c r="J112" s="14"/>
      <c r="K112" s="14"/>
      <c r="L112" s="14"/>
      <c r="M112" s="14"/>
      <c r="N112" s="14"/>
      <c r="O112" s="14"/>
      <c r="P112" s="14"/>
      <c r="Q112" s="14"/>
      <c r="R112" s="9"/>
      <c r="S112" s="14"/>
      <c r="T112" s="14"/>
      <c r="U112" s="14"/>
      <c r="V112" s="14"/>
      <c r="W112" s="14"/>
      <c r="X112" s="14"/>
      <c r="Y112" s="14"/>
      <c r="Z112" s="14"/>
      <c r="AA112" s="14"/>
    </row>
    <row r="113" spans="1:27">
      <c r="A113" s="6" t="s">
        <v>517</v>
      </c>
      <c r="B113" s="44">
        <v>1</v>
      </c>
      <c r="C113" s="6" t="s">
        <v>525</v>
      </c>
      <c r="D113" s="25"/>
      <c r="E113" s="1718">
        <f>E112</f>
        <v>0</v>
      </c>
      <c r="F113" s="43">
        <f>F112</f>
        <v>580</v>
      </c>
      <c r="G113" s="43">
        <f>F113+E113</f>
        <v>580</v>
      </c>
      <c r="H113" s="14"/>
      <c r="I113" s="14"/>
      <c r="J113" s="14"/>
      <c r="K113" s="14"/>
      <c r="L113" s="14"/>
      <c r="M113" s="14"/>
      <c r="N113" s="14"/>
      <c r="O113" s="14"/>
      <c r="P113" s="14"/>
      <c r="Q113" s="14"/>
      <c r="R113" s="9"/>
      <c r="S113" s="14"/>
      <c r="T113" s="14"/>
      <c r="U113" s="14"/>
      <c r="V113" s="14"/>
      <c r="W113" s="14"/>
      <c r="X113" s="14"/>
      <c r="Y113" s="14"/>
      <c r="Z113" s="14"/>
      <c r="AA113" s="14"/>
    </row>
    <row r="114" spans="1:27">
      <c r="A114" s="6" t="s">
        <v>517</v>
      </c>
      <c r="B114" s="40">
        <v>0.109</v>
      </c>
      <c r="C114" s="20" t="s">
        <v>1226</v>
      </c>
      <c r="D114" s="25"/>
      <c r="E114" s="1718">
        <f>E113</f>
        <v>0</v>
      </c>
      <c r="F114" s="43">
        <f>F113</f>
        <v>580</v>
      </c>
      <c r="G114" s="43">
        <f>G113</f>
        <v>580</v>
      </c>
      <c r="H114" s="26" t="s">
        <v>812</v>
      </c>
      <c r="I114" s="14"/>
      <c r="J114" s="14"/>
      <c r="K114" s="14"/>
      <c r="L114" s="14"/>
      <c r="M114" s="14"/>
      <c r="N114" s="14"/>
      <c r="O114" s="14"/>
      <c r="P114" s="14"/>
      <c r="Q114" s="14"/>
      <c r="R114" s="9"/>
      <c r="S114" s="14"/>
      <c r="T114" s="14"/>
      <c r="U114" s="14"/>
      <c r="V114" s="14"/>
      <c r="W114" s="14"/>
      <c r="X114" s="14"/>
      <c r="Y114" s="14"/>
      <c r="Z114" s="14"/>
      <c r="AA114" s="14"/>
    </row>
    <row r="115" spans="1:27" ht="9.9499999999999993" customHeight="1">
      <c r="A115" s="6"/>
      <c r="B115" s="39"/>
      <c r="C115" s="20"/>
      <c r="D115" s="5"/>
      <c r="E115" s="5"/>
      <c r="F115" s="5"/>
      <c r="G115" s="5"/>
      <c r="H115" s="14"/>
      <c r="I115" s="14"/>
      <c r="J115" s="14"/>
      <c r="K115" s="14"/>
      <c r="L115" s="14"/>
      <c r="M115" s="14"/>
      <c r="N115" s="14"/>
      <c r="O115" s="14"/>
      <c r="P115" s="14"/>
      <c r="Q115" s="14"/>
      <c r="R115" s="9"/>
      <c r="S115" s="14"/>
      <c r="T115" s="14"/>
      <c r="U115" s="14"/>
      <c r="V115" s="14"/>
      <c r="W115" s="14"/>
      <c r="X115" s="14"/>
      <c r="Y115" s="14"/>
      <c r="Z115" s="14"/>
      <c r="AA115" s="14"/>
    </row>
    <row r="116" spans="1:27" ht="9" customHeight="1">
      <c r="A116" s="6"/>
      <c r="B116" s="40"/>
      <c r="C116" s="20"/>
      <c r="D116" s="5"/>
      <c r="E116" s="5"/>
      <c r="F116" s="5"/>
      <c r="G116" s="5"/>
      <c r="H116" s="14"/>
      <c r="I116" s="14"/>
      <c r="J116" s="14"/>
      <c r="K116" s="14"/>
      <c r="L116" s="14"/>
      <c r="M116" s="14"/>
      <c r="N116" s="14"/>
      <c r="O116" s="14"/>
      <c r="P116" s="14"/>
      <c r="Q116" s="14"/>
      <c r="R116" s="9"/>
      <c r="S116" s="14"/>
      <c r="T116" s="14"/>
      <c r="U116" s="14"/>
      <c r="V116" s="14"/>
      <c r="W116" s="14"/>
      <c r="X116" s="14"/>
      <c r="Y116" s="14"/>
      <c r="Z116" s="14"/>
      <c r="AA116" s="14"/>
    </row>
    <row r="117" spans="1:27">
      <c r="A117" s="6"/>
      <c r="B117" s="47">
        <v>0.8</v>
      </c>
      <c r="C117" s="20" t="s">
        <v>565</v>
      </c>
      <c r="D117" s="5"/>
      <c r="E117" s="5"/>
      <c r="F117" s="5"/>
      <c r="G117" s="5"/>
      <c r="H117" s="14"/>
      <c r="I117" s="14"/>
      <c r="J117" s="14"/>
      <c r="K117" s="14"/>
      <c r="L117" s="14"/>
      <c r="M117" s="14"/>
      <c r="N117" s="14"/>
      <c r="O117" s="14"/>
      <c r="P117" s="14"/>
      <c r="Q117" s="14"/>
      <c r="R117" s="9"/>
      <c r="S117" s="14"/>
      <c r="T117" s="14"/>
      <c r="U117" s="14"/>
      <c r="V117" s="14"/>
      <c r="W117" s="14"/>
      <c r="X117" s="14"/>
      <c r="Y117" s="14"/>
      <c r="Z117" s="14"/>
      <c r="AA117" s="14"/>
    </row>
    <row r="118" spans="1:27">
      <c r="A118" s="6"/>
      <c r="B118" s="7">
        <v>64</v>
      </c>
      <c r="C118" s="6" t="s">
        <v>1972</v>
      </c>
      <c r="D118" s="5"/>
      <c r="E118" s="5"/>
      <c r="F118" s="5"/>
      <c r="G118" s="5"/>
      <c r="H118" s="14"/>
      <c r="I118" s="14"/>
      <c r="J118" s="14"/>
      <c r="K118" s="14"/>
      <c r="L118" s="14"/>
      <c r="M118" s="14"/>
      <c r="N118" s="14"/>
      <c r="O118" s="14"/>
      <c r="P118" s="14"/>
      <c r="Q118" s="14"/>
      <c r="R118" s="9"/>
      <c r="S118" s="14"/>
      <c r="T118" s="14"/>
      <c r="U118" s="14"/>
      <c r="V118" s="14"/>
      <c r="W118" s="14"/>
      <c r="X118" s="14"/>
      <c r="Y118" s="14"/>
      <c r="Z118" s="14"/>
      <c r="AA118" s="14"/>
    </row>
    <row r="119" spans="1:27">
      <c r="A119" s="6"/>
      <c r="B119" s="24" t="s">
        <v>1973</v>
      </c>
      <c r="C119" s="6" t="s">
        <v>528</v>
      </c>
      <c r="D119" s="25"/>
      <c r="E119" s="25">
        <v>2318</v>
      </c>
      <c r="F119" s="1716">
        <v>0</v>
      </c>
      <c r="G119" s="25">
        <f>E119</f>
        <v>2318</v>
      </c>
      <c r="H119" s="26"/>
      <c r="I119" s="27"/>
      <c r="J119" s="26"/>
      <c r="K119" s="14"/>
      <c r="L119" s="14"/>
      <c r="M119" s="14"/>
      <c r="N119" s="14"/>
      <c r="O119" s="14"/>
      <c r="P119" s="14"/>
      <c r="Q119" s="14"/>
      <c r="R119" s="28"/>
      <c r="S119" s="27"/>
      <c r="T119" s="26"/>
      <c r="U119" s="14"/>
      <c r="V119" s="14"/>
      <c r="W119" s="14"/>
      <c r="X119" s="14"/>
      <c r="Y119" s="14"/>
      <c r="Z119" s="14"/>
      <c r="AA119" s="14"/>
    </row>
    <row r="120" spans="1:27">
      <c r="A120" s="6" t="s">
        <v>517</v>
      </c>
      <c r="B120" s="7">
        <v>64</v>
      </c>
      <c r="C120" s="6" t="s">
        <v>1972</v>
      </c>
      <c r="D120" s="25"/>
      <c r="E120" s="32">
        <f>SUM(E119:E119)</f>
        <v>2318</v>
      </c>
      <c r="F120" s="1718">
        <f>SUM(F119:F119)</f>
        <v>0</v>
      </c>
      <c r="G120" s="32">
        <f>SUM(G119:G119)</f>
        <v>2318</v>
      </c>
      <c r="H120" s="14"/>
      <c r="I120" s="14"/>
      <c r="J120" s="14"/>
      <c r="K120" s="14"/>
      <c r="L120" s="14"/>
      <c r="M120" s="14"/>
      <c r="N120" s="14"/>
      <c r="O120" s="14"/>
      <c r="P120" s="14"/>
      <c r="Q120" s="14"/>
      <c r="R120" s="9"/>
      <c r="S120" s="14"/>
      <c r="T120" s="14"/>
      <c r="U120" s="14"/>
      <c r="V120" s="14"/>
      <c r="W120" s="14"/>
      <c r="X120" s="14"/>
      <c r="Y120" s="14"/>
      <c r="Z120" s="14"/>
      <c r="AA120" s="14"/>
    </row>
    <row r="121" spans="1:27">
      <c r="A121" s="6"/>
      <c r="B121" s="7"/>
      <c r="C121" s="6"/>
      <c r="D121" s="5"/>
      <c r="E121" s="25"/>
      <c r="F121" s="5"/>
      <c r="G121" s="25"/>
      <c r="H121" s="9"/>
      <c r="I121" s="9"/>
      <c r="J121" s="14"/>
      <c r="K121" s="14"/>
      <c r="L121" s="14"/>
      <c r="M121" s="14"/>
      <c r="N121" s="14"/>
      <c r="O121" s="14"/>
      <c r="P121" s="14"/>
      <c r="Q121" s="14"/>
      <c r="R121" s="14"/>
      <c r="S121" s="14"/>
      <c r="T121" s="14"/>
      <c r="U121" s="14"/>
      <c r="V121" s="14"/>
      <c r="W121" s="14"/>
      <c r="X121" s="14"/>
      <c r="Y121" s="14"/>
      <c r="Z121" s="14"/>
      <c r="AA121" s="14"/>
    </row>
    <row r="122" spans="1:27" ht="24.75" customHeight="1">
      <c r="A122" s="6"/>
      <c r="B122" s="24" t="s">
        <v>1685</v>
      </c>
      <c r="C122" s="6" t="s">
        <v>1686</v>
      </c>
      <c r="D122" s="25"/>
      <c r="E122" s="25">
        <v>250</v>
      </c>
      <c r="F122" s="1716">
        <v>0</v>
      </c>
      <c r="G122" s="25">
        <f>E122</f>
        <v>250</v>
      </c>
      <c r="H122" s="26"/>
      <c r="I122" s="27"/>
      <c r="J122" s="26"/>
      <c r="K122" s="14"/>
      <c r="L122" s="14"/>
      <c r="M122" s="14"/>
      <c r="N122" s="14"/>
      <c r="O122" s="14"/>
      <c r="P122" s="14"/>
      <c r="Q122" s="14"/>
      <c r="R122" s="28"/>
      <c r="S122" s="27"/>
      <c r="T122" s="26"/>
      <c r="U122" s="14"/>
      <c r="V122" s="14"/>
      <c r="W122" s="14"/>
      <c r="X122" s="14"/>
      <c r="Y122" s="14"/>
      <c r="Z122" s="14"/>
      <c r="AA122" s="14"/>
    </row>
    <row r="123" spans="1:27">
      <c r="A123" s="6" t="s">
        <v>517</v>
      </c>
      <c r="B123" s="47">
        <v>0.8</v>
      </c>
      <c r="C123" s="20" t="s">
        <v>565</v>
      </c>
      <c r="D123" s="25"/>
      <c r="E123" s="32">
        <f>SUM(E120:E122)</f>
        <v>2568</v>
      </c>
      <c r="F123" s="1718">
        <v>0</v>
      </c>
      <c r="G123" s="32">
        <f>E123</f>
        <v>2568</v>
      </c>
      <c r="H123" s="26" t="s">
        <v>812</v>
      </c>
      <c r="I123" s="14"/>
      <c r="J123" s="14"/>
      <c r="K123" s="14"/>
      <c r="L123" s="14"/>
      <c r="M123" s="14"/>
      <c r="N123" s="14"/>
      <c r="O123" s="14"/>
      <c r="P123" s="14"/>
      <c r="Q123" s="14"/>
      <c r="R123" s="9"/>
      <c r="S123" s="14"/>
      <c r="T123" s="14"/>
      <c r="U123" s="14"/>
      <c r="V123" s="14"/>
      <c r="W123" s="14"/>
      <c r="X123" s="14"/>
      <c r="Y123" s="14"/>
      <c r="Z123" s="14"/>
      <c r="AA123" s="14"/>
    </row>
    <row r="124" spans="1:27">
      <c r="A124" s="6" t="s">
        <v>517</v>
      </c>
      <c r="B124" s="39">
        <v>2401</v>
      </c>
      <c r="C124" s="20" t="s">
        <v>513</v>
      </c>
      <c r="D124" s="25"/>
      <c r="E124" s="32">
        <f>E123+E114+E107+E95+E71+E58+E51</f>
        <v>68799</v>
      </c>
      <c r="F124" s="32">
        <f>F123+F114+F107+F95+F71+F58+F51</f>
        <v>2550</v>
      </c>
      <c r="G124" s="32">
        <f>G123+G114+G107+G95+G71+G58+G51</f>
        <v>71349</v>
      </c>
      <c r="H124" s="14"/>
      <c r="I124" s="14"/>
      <c r="J124" s="14"/>
      <c r="K124" s="14"/>
      <c r="L124" s="14"/>
      <c r="M124" s="14"/>
      <c r="N124" s="14"/>
      <c r="O124" s="14"/>
      <c r="P124" s="14"/>
      <c r="Q124" s="14"/>
      <c r="R124" s="14"/>
      <c r="S124" s="14"/>
      <c r="T124" s="14"/>
      <c r="U124" s="14"/>
      <c r="V124" s="14"/>
      <c r="W124" s="14"/>
      <c r="X124" s="14"/>
      <c r="Y124" s="14"/>
      <c r="Z124" s="14"/>
      <c r="AA124" s="14"/>
    </row>
    <row r="125" spans="1:27">
      <c r="A125" s="6"/>
      <c r="B125" s="39"/>
      <c r="C125" s="20"/>
      <c r="D125" s="25"/>
      <c r="E125" s="25"/>
      <c r="F125" s="25"/>
      <c r="G125" s="25"/>
      <c r="H125" s="14"/>
      <c r="I125" s="14"/>
      <c r="J125" s="14"/>
      <c r="K125" s="14"/>
      <c r="L125" s="14"/>
      <c r="M125" s="14"/>
      <c r="N125" s="14"/>
      <c r="O125" s="14"/>
      <c r="P125" s="14"/>
      <c r="Q125" s="14"/>
      <c r="R125" s="14"/>
      <c r="S125" s="14"/>
      <c r="T125" s="14"/>
      <c r="U125" s="14"/>
      <c r="V125" s="14"/>
      <c r="W125" s="14"/>
      <c r="X125" s="14"/>
      <c r="Y125" s="14"/>
      <c r="Z125" s="14"/>
      <c r="AA125" s="14"/>
    </row>
    <row r="126" spans="1:27">
      <c r="A126" s="6"/>
      <c r="B126" s="39"/>
      <c r="C126" s="6"/>
      <c r="D126" s="5"/>
      <c r="E126" s="5"/>
      <c r="F126" s="5"/>
      <c r="G126" s="5"/>
      <c r="H126" s="14"/>
      <c r="I126" s="14"/>
      <c r="J126" s="14"/>
      <c r="K126" s="14"/>
      <c r="L126" s="14"/>
      <c r="M126" s="14"/>
      <c r="N126" s="14"/>
      <c r="O126" s="14"/>
      <c r="P126" s="14"/>
      <c r="Q126" s="14"/>
      <c r="R126" s="9"/>
      <c r="S126" s="14"/>
      <c r="T126" s="14"/>
      <c r="U126" s="14"/>
      <c r="V126" s="14"/>
      <c r="W126" s="14"/>
      <c r="X126" s="14"/>
      <c r="Y126" s="14"/>
      <c r="Z126" s="14"/>
      <c r="AA126" s="14"/>
    </row>
    <row r="127" spans="1:27">
      <c r="A127" s="6" t="s">
        <v>523</v>
      </c>
      <c r="B127" s="39">
        <v>2402</v>
      </c>
      <c r="C127" s="20" t="s">
        <v>1687</v>
      </c>
      <c r="D127" s="5"/>
      <c r="E127" s="5"/>
      <c r="F127" s="5"/>
      <c r="G127" s="5"/>
      <c r="H127" s="14"/>
      <c r="I127" s="14"/>
      <c r="J127" s="14"/>
      <c r="K127" s="14"/>
      <c r="L127" s="14"/>
      <c r="M127" s="14"/>
      <c r="N127" s="14"/>
      <c r="O127" s="14"/>
      <c r="P127" s="14"/>
      <c r="Q127" s="14"/>
      <c r="R127" s="9"/>
      <c r="S127" s="14"/>
      <c r="T127" s="14"/>
      <c r="U127" s="14"/>
      <c r="V127" s="14"/>
      <c r="W127" s="14"/>
      <c r="X127" s="14"/>
      <c r="Y127" s="14"/>
      <c r="Z127" s="14"/>
      <c r="AA127" s="14"/>
    </row>
    <row r="128" spans="1:27">
      <c r="A128" s="6"/>
      <c r="B128" s="47">
        <v>1E-3</v>
      </c>
      <c r="C128" s="20" t="s">
        <v>524</v>
      </c>
      <c r="D128" s="5"/>
      <c r="E128" s="5"/>
      <c r="F128" s="5"/>
      <c r="G128" s="5"/>
      <c r="H128" s="14"/>
      <c r="I128" s="14"/>
      <c r="J128" s="14"/>
      <c r="K128" s="14"/>
      <c r="L128" s="14"/>
      <c r="M128" s="14"/>
      <c r="N128" s="14"/>
      <c r="O128" s="14"/>
      <c r="P128" s="14"/>
      <c r="Q128" s="14"/>
      <c r="R128" s="9"/>
      <c r="S128" s="14"/>
      <c r="T128" s="14"/>
      <c r="U128" s="14"/>
      <c r="V128" s="14"/>
      <c r="W128" s="14"/>
      <c r="X128" s="14"/>
      <c r="Y128" s="14"/>
      <c r="Z128" s="14"/>
      <c r="AA128" s="14"/>
    </row>
    <row r="129" spans="1:27">
      <c r="A129" s="6"/>
      <c r="B129" s="44">
        <v>1</v>
      </c>
      <c r="C129" s="6" t="s">
        <v>525</v>
      </c>
      <c r="D129" s="5"/>
      <c r="E129" s="5"/>
      <c r="F129" s="5"/>
      <c r="G129" s="5"/>
      <c r="H129" s="14"/>
      <c r="I129" s="14"/>
      <c r="J129" s="14"/>
      <c r="K129" s="14"/>
      <c r="L129" s="14"/>
      <c r="M129" s="14"/>
      <c r="N129" s="14"/>
      <c r="O129" s="14"/>
      <c r="P129" s="14"/>
      <c r="Q129" s="14"/>
      <c r="R129" s="9"/>
      <c r="S129" s="14"/>
      <c r="T129" s="14"/>
      <c r="U129" s="14"/>
      <c r="V129" s="14"/>
      <c r="W129" s="14"/>
      <c r="X129" s="14"/>
      <c r="Y129" s="14"/>
      <c r="Z129" s="14"/>
      <c r="AA129" s="14"/>
    </row>
    <row r="130" spans="1:27">
      <c r="A130" s="6"/>
      <c r="B130" s="7">
        <v>44</v>
      </c>
      <c r="C130" s="6" t="s">
        <v>526</v>
      </c>
      <c r="D130" s="5"/>
      <c r="E130" s="5"/>
      <c r="F130" s="5"/>
      <c r="G130" s="5"/>
      <c r="H130" s="14"/>
      <c r="I130" s="14"/>
      <c r="J130" s="14"/>
      <c r="K130" s="14"/>
      <c r="L130" s="14"/>
      <c r="M130" s="14"/>
      <c r="N130" s="14"/>
      <c r="O130" s="14"/>
      <c r="P130" s="14"/>
      <c r="Q130" s="14"/>
      <c r="R130" s="9"/>
      <c r="S130" s="14"/>
      <c r="T130" s="14"/>
      <c r="U130" s="14"/>
      <c r="V130" s="14"/>
      <c r="W130" s="14"/>
      <c r="X130" s="14"/>
      <c r="Y130" s="14"/>
      <c r="Z130" s="14"/>
      <c r="AA130" s="14"/>
    </row>
    <row r="131" spans="1:27">
      <c r="A131" s="6"/>
      <c r="B131" s="24" t="s">
        <v>527</v>
      </c>
      <c r="C131" s="6" t="s">
        <v>528</v>
      </c>
      <c r="D131" s="25"/>
      <c r="E131" s="1716">
        <v>0</v>
      </c>
      <c r="F131" s="29">
        <v>330</v>
      </c>
      <c r="G131" s="29">
        <f>F131+E131</f>
        <v>330</v>
      </c>
      <c r="H131" s="26" t="s">
        <v>812</v>
      </c>
      <c r="I131" s="27"/>
      <c r="J131" s="26"/>
      <c r="K131" s="14"/>
      <c r="L131" s="14"/>
      <c r="M131" s="14"/>
      <c r="N131" s="14"/>
      <c r="O131" s="14"/>
      <c r="P131" s="14"/>
      <c r="Q131" s="14"/>
      <c r="R131" s="28"/>
      <c r="S131" s="27"/>
      <c r="T131" s="26"/>
      <c r="U131" s="14"/>
      <c r="V131" s="14"/>
      <c r="W131" s="14"/>
      <c r="X131" s="14"/>
      <c r="Y131" s="14"/>
      <c r="Z131" s="14"/>
      <c r="AA131" s="14"/>
    </row>
    <row r="132" spans="1:27">
      <c r="A132" s="6"/>
      <c r="B132" s="24" t="s">
        <v>529</v>
      </c>
      <c r="C132" s="6" t="s">
        <v>530</v>
      </c>
      <c r="D132" s="25"/>
      <c r="E132" s="25">
        <v>75</v>
      </c>
      <c r="F132" s="1716">
        <v>0</v>
      </c>
      <c r="G132" s="29">
        <f>E132</f>
        <v>75</v>
      </c>
      <c r="H132" s="26" t="s">
        <v>812</v>
      </c>
      <c r="I132" s="27"/>
      <c r="J132" s="26"/>
      <c r="K132" s="14"/>
      <c r="L132" s="14"/>
      <c r="M132" s="14"/>
      <c r="N132" s="14"/>
      <c r="O132" s="14"/>
      <c r="P132" s="14"/>
      <c r="Q132" s="14"/>
      <c r="R132" s="28"/>
      <c r="S132" s="27"/>
      <c r="T132" s="26"/>
      <c r="U132" s="14"/>
      <c r="V132" s="14"/>
      <c r="W132" s="14"/>
      <c r="X132" s="14"/>
      <c r="Y132" s="14"/>
      <c r="Z132" s="14"/>
      <c r="AA132" s="14"/>
    </row>
    <row r="133" spans="1:27">
      <c r="A133" s="6"/>
      <c r="B133" s="24" t="s">
        <v>531</v>
      </c>
      <c r="C133" s="6" t="s">
        <v>532</v>
      </c>
      <c r="D133" s="25"/>
      <c r="E133" s="25">
        <v>175</v>
      </c>
      <c r="F133" s="1716">
        <v>0</v>
      </c>
      <c r="G133" s="29">
        <f>E133</f>
        <v>175</v>
      </c>
      <c r="H133" s="26" t="s">
        <v>812</v>
      </c>
      <c r="I133" s="27"/>
      <c r="J133" s="26"/>
      <c r="K133" s="14"/>
      <c r="L133" s="14"/>
      <c r="M133" s="14"/>
      <c r="N133" s="14"/>
      <c r="O133" s="14"/>
      <c r="P133" s="14"/>
      <c r="Q133" s="14"/>
      <c r="R133" s="28"/>
      <c r="S133" s="27"/>
      <c r="T133" s="26"/>
      <c r="U133" s="14"/>
      <c r="V133" s="14"/>
      <c r="W133" s="14"/>
      <c r="X133" s="14"/>
      <c r="Y133" s="14"/>
      <c r="Z133" s="14"/>
      <c r="AA133" s="14"/>
    </row>
    <row r="134" spans="1:27">
      <c r="A134" s="6"/>
      <c r="B134" s="24" t="s">
        <v>535</v>
      </c>
      <c r="C134" s="6" t="s">
        <v>536</v>
      </c>
      <c r="D134" s="25"/>
      <c r="E134" s="25">
        <v>150</v>
      </c>
      <c r="F134" s="1716">
        <v>0</v>
      </c>
      <c r="G134" s="29">
        <f>E134</f>
        <v>150</v>
      </c>
      <c r="H134" s="26" t="s">
        <v>812</v>
      </c>
      <c r="I134" s="27"/>
      <c r="J134" s="26"/>
      <c r="K134" s="14"/>
      <c r="L134" s="14"/>
      <c r="M134" s="14"/>
      <c r="N134" s="14"/>
      <c r="O134" s="14"/>
      <c r="P134" s="14"/>
      <c r="Q134" s="14"/>
      <c r="R134" s="28"/>
      <c r="S134" s="27"/>
      <c r="T134" s="26"/>
      <c r="U134" s="14"/>
      <c r="V134" s="14"/>
      <c r="W134" s="14"/>
      <c r="X134" s="14"/>
      <c r="Y134" s="14"/>
      <c r="Z134" s="14"/>
      <c r="AA134" s="14"/>
    </row>
    <row r="135" spans="1:27" ht="25.5">
      <c r="A135" s="6"/>
      <c r="B135" s="1843" t="s">
        <v>1194</v>
      </c>
      <c r="C135" s="6" t="s">
        <v>1195</v>
      </c>
      <c r="D135" s="25"/>
      <c r="E135" s="25">
        <v>15000</v>
      </c>
      <c r="F135" s="1716">
        <v>0</v>
      </c>
      <c r="G135" s="29">
        <f>E135</f>
        <v>15000</v>
      </c>
      <c r="H135" s="1958" t="s">
        <v>2091</v>
      </c>
      <c r="I135" s="27"/>
      <c r="J135" s="26"/>
      <c r="K135" s="14"/>
      <c r="L135" s="14"/>
      <c r="M135" s="14"/>
      <c r="N135" s="14"/>
      <c r="O135" s="14"/>
      <c r="P135" s="14"/>
      <c r="Q135" s="14"/>
      <c r="R135" s="26"/>
      <c r="S135" s="27"/>
      <c r="T135" s="26"/>
      <c r="U135" s="14"/>
      <c r="V135" s="14"/>
      <c r="W135" s="14"/>
      <c r="X135" s="14"/>
      <c r="Y135" s="14"/>
      <c r="Z135" s="14"/>
      <c r="AA135" s="14"/>
    </row>
    <row r="136" spans="1:27">
      <c r="A136" s="6" t="s">
        <v>517</v>
      </c>
      <c r="B136" s="7">
        <v>44</v>
      </c>
      <c r="C136" s="6" t="s">
        <v>526</v>
      </c>
      <c r="D136" s="25"/>
      <c r="E136" s="32">
        <f>SUM(E131:E135)</f>
        <v>15400</v>
      </c>
      <c r="F136" s="32">
        <f>SUM(F131:F134)</f>
        <v>330</v>
      </c>
      <c r="G136" s="32">
        <f>SUM(G131:G135)</f>
        <v>15730</v>
      </c>
      <c r="H136" s="14"/>
      <c r="I136" s="14"/>
      <c r="J136" s="14"/>
      <c r="K136" s="14"/>
      <c r="L136" s="14"/>
      <c r="M136" s="14"/>
      <c r="N136" s="14"/>
      <c r="O136" s="14"/>
      <c r="P136" s="14"/>
      <c r="Q136" s="14"/>
      <c r="R136" s="14"/>
      <c r="S136" s="14"/>
      <c r="T136" s="14"/>
      <c r="U136" s="14"/>
      <c r="V136" s="14"/>
      <c r="W136" s="14"/>
      <c r="X136" s="14"/>
      <c r="Y136" s="14"/>
      <c r="Z136" s="14"/>
      <c r="AA136" s="14"/>
    </row>
    <row r="137" spans="1:27">
      <c r="A137" s="6"/>
      <c r="B137" s="7"/>
      <c r="C137" s="6"/>
      <c r="D137" s="5"/>
      <c r="E137" s="45"/>
      <c r="F137" s="45"/>
      <c r="G137" s="45"/>
      <c r="H137" s="14"/>
      <c r="I137" s="14"/>
      <c r="J137" s="14"/>
      <c r="K137" s="14"/>
      <c r="L137" s="14"/>
      <c r="M137" s="14"/>
      <c r="N137" s="14"/>
      <c r="O137" s="14"/>
      <c r="P137" s="14"/>
      <c r="Q137" s="14"/>
      <c r="R137" s="9"/>
      <c r="S137" s="14"/>
      <c r="T137" s="14"/>
      <c r="U137" s="14"/>
      <c r="V137" s="14"/>
      <c r="W137" s="14"/>
      <c r="X137" s="14"/>
      <c r="Y137" s="14"/>
      <c r="Z137" s="14"/>
      <c r="AA137" s="14"/>
    </row>
    <row r="138" spans="1:27">
      <c r="A138" s="6"/>
      <c r="B138" s="7">
        <v>45</v>
      </c>
      <c r="C138" s="6" t="s">
        <v>537</v>
      </c>
      <c r="D138" s="5"/>
      <c r="E138" s="5"/>
      <c r="F138" s="5"/>
      <c r="G138" s="5"/>
      <c r="H138" s="14"/>
      <c r="I138" s="14"/>
      <c r="J138" s="14"/>
      <c r="K138" s="14"/>
      <c r="L138" s="14"/>
      <c r="M138" s="14"/>
      <c r="N138" s="14"/>
      <c r="O138" s="14"/>
      <c r="P138" s="14"/>
      <c r="Q138" s="14"/>
      <c r="R138" s="9"/>
      <c r="S138" s="14"/>
      <c r="T138" s="14"/>
      <c r="U138" s="14"/>
      <c r="V138" s="14"/>
      <c r="W138" s="14"/>
      <c r="X138" s="14"/>
      <c r="Y138" s="14"/>
      <c r="Z138" s="14"/>
      <c r="AA138" s="14"/>
    </row>
    <row r="139" spans="1:27">
      <c r="A139" s="6"/>
      <c r="B139" s="7" t="s">
        <v>538</v>
      </c>
      <c r="C139" s="6" t="s">
        <v>528</v>
      </c>
      <c r="D139" s="25"/>
      <c r="E139" s="25"/>
      <c r="F139" s="25"/>
      <c r="G139" s="29"/>
      <c r="H139" s="26"/>
      <c r="I139" s="27"/>
      <c r="J139" s="26"/>
      <c r="K139" s="14"/>
      <c r="L139" s="14"/>
      <c r="M139" s="14"/>
      <c r="N139" s="14"/>
      <c r="O139" s="14"/>
      <c r="P139" s="14"/>
      <c r="Q139" s="14"/>
      <c r="R139" s="28"/>
      <c r="S139" s="27"/>
      <c r="T139" s="26"/>
      <c r="U139" s="14"/>
      <c r="V139" s="14"/>
      <c r="W139" s="14"/>
      <c r="X139" s="14"/>
      <c r="Y139" s="14"/>
      <c r="Z139" s="14"/>
      <c r="AA139" s="14"/>
    </row>
    <row r="140" spans="1:27">
      <c r="A140" s="6"/>
      <c r="B140" s="24" t="s">
        <v>539</v>
      </c>
      <c r="C140" s="6" t="s">
        <v>530</v>
      </c>
      <c r="D140" s="25"/>
      <c r="E140" s="25">
        <v>50</v>
      </c>
      <c r="F140" s="1716">
        <v>0</v>
      </c>
      <c r="G140" s="29">
        <f>E140</f>
        <v>50</v>
      </c>
      <c r="H140" s="26"/>
      <c r="I140" s="27"/>
      <c r="J140" s="26"/>
      <c r="K140" s="14"/>
      <c r="L140" s="14"/>
      <c r="M140" s="14"/>
      <c r="N140" s="14"/>
      <c r="O140" s="14"/>
      <c r="P140" s="14"/>
      <c r="Q140" s="14"/>
      <c r="R140" s="28"/>
      <c r="S140" s="27"/>
      <c r="T140" s="26"/>
      <c r="U140" s="14"/>
      <c r="V140" s="14"/>
      <c r="W140" s="14"/>
      <c r="X140" s="14"/>
      <c r="Y140" s="14"/>
      <c r="Z140" s="14"/>
      <c r="AA140" s="14"/>
    </row>
    <row r="141" spans="1:27">
      <c r="A141" s="6"/>
      <c r="B141" s="24" t="s">
        <v>540</v>
      </c>
      <c r="C141" s="6" t="s">
        <v>532</v>
      </c>
      <c r="D141" s="25"/>
      <c r="E141" s="25">
        <v>150</v>
      </c>
      <c r="F141" s="1716">
        <v>0</v>
      </c>
      <c r="G141" s="29">
        <f>E141</f>
        <v>150</v>
      </c>
      <c r="H141" s="26"/>
      <c r="I141" s="27"/>
      <c r="J141" s="26"/>
      <c r="K141" s="14"/>
      <c r="L141" s="14"/>
      <c r="M141" s="14"/>
      <c r="N141" s="14"/>
      <c r="O141" s="14"/>
      <c r="P141" s="14"/>
      <c r="Q141" s="14"/>
      <c r="R141" s="28"/>
      <c r="S141" s="27"/>
      <c r="T141" s="26"/>
      <c r="U141" s="14"/>
      <c r="V141" s="14"/>
      <c r="W141" s="14"/>
      <c r="X141" s="14"/>
      <c r="Y141" s="14"/>
      <c r="Z141" s="14"/>
      <c r="AA141" s="14"/>
    </row>
    <row r="142" spans="1:27">
      <c r="A142" s="6"/>
      <c r="B142" s="24" t="s">
        <v>541</v>
      </c>
      <c r="C142" s="6" t="s">
        <v>536</v>
      </c>
      <c r="D142" s="25"/>
      <c r="E142" s="25">
        <v>200</v>
      </c>
      <c r="F142" s="1716">
        <v>0</v>
      </c>
      <c r="G142" s="29">
        <f>E142</f>
        <v>200</v>
      </c>
      <c r="H142" s="26"/>
      <c r="I142" s="27"/>
      <c r="J142" s="26"/>
      <c r="K142" s="14"/>
      <c r="L142" s="14"/>
      <c r="M142" s="14"/>
      <c r="N142" s="14"/>
      <c r="O142" s="14"/>
      <c r="P142" s="14"/>
      <c r="Q142" s="14"/>
      <c r="R142" s="28"/>
      <c r="S142" s="27"/>
      <c r="T142" s="26"/>
      <c r="U142" s="14"/>
      <c r="V142" s="14"/>
      <c r="W142" s="14"/>
      <c r="X142" s="14"/>
      <c r="Y142" s="14"/>
      <c r="Z142" s="14"/>
      <c r="AA142" s="14"/>
    </row>
    <row r="143" spans="1:27">
      <c r="A143" s="6" t="s">
        <v>517</v>
      </c>
      <c r="B143" s="7">
        <v>45</v>
      </c>
      <c r="C143" s="6" t="s">
        <v>537</v>
      </c>
      <c r="D143" s="25"/>
      <c r="E143" s="32">
        <f>SUM(E140:E142)</f>
        <v>400</v>
      </c>
      <c r="F143" s="1718">
        <f>SUM(F140:F142)</f>
        <v>0</v>
      </c>
      <c r="G143" s="32">
        <f>SUM(G140:G142)</f>
        <v>400</v>
      </c>
      <c r="H143" s="26" t="s">
        <v>812</v>
      </c>
      <c r="I143" s="14"/>
      <c r="J143" s="14"/>
      <c r="K143" s="14"/>
      <c r="L143" s="14"/>
      <c r="M143" s="14"/>
      <c r="N143" s="14"/>
      <c r="O143" s="14"/>
      <c r="P143" s="14"/>
      <c r="Q143" s="14"/>
      <c r="R143" s="14"/>
      <c r="S143" s="14"/>
      <c r="T143" s="14"/>
      <c r="U143" s="14"/>
      <c r="V143" s="14"/>
      <c r="W143" s="14"/>
      <c r="X143" s="14"/>
      <c r="Y143" s="14"/>
      <c r="Z143" s="14"/>
      <c r="AA143" s="14"/>
    </row>
    <row r="144" spans="1:27">
      <c r="A144" s="6"/>
      <c r="B144" s="7">
        <v>46</v>
      </c>
      <c r="C144" s="6" t="s">
        <v>542</v>
      </c>
      <c r="D144" s="5"/>
      <c r="E144" s="5"/>
      <c r="F144" s="5"/>
      <c r="G144" s="5"/>
      <c r="H144" s="14"/>
      <c r="I144" s="14"/>
      <c r="J144" s="14"/>
      <c r="K144" s="14"/>
      <c r="L144" s="14"/>
      <c r="M144" s="14"/>
      <c r="N144" s="14"/>
      <c r="O144" s="14"/>
      <c r="P144" s="14"/>
      <c r="Q144" s="14"/>
      <c r="R144" s="9"/>
      <c r="S144" s="14"/>
      <c r="T144" s="14"/>
      <c r="U144" s="14"/>
      <c r="V144" s="14"/>
      <c r="W144" s="14"/>
      <c r="X144" s="14"/>
      <c r="Y144" s="14"/>
      <c r="Z144" s="14"/>
      <c r="AA144" s="14"/>
    </row>
    <row r="145" spans="1:27">
      <c r="A145" s="6"/>
      <c r="B145" s="24" t="s">
        <v>543</v>
      </c>
      <c r="C145" s="6" t="s">
        <v>530</v>
      </c>
      <c r="D145" s="25"/>
      <c r="E145" s="25">
        <v>50</v>
      </c>
      <c r="F145" s="1716">
        <v>0</v>
      </c>
      <c r="G145" s="29">
        <f>E145</f>
        <v>50</v>
      </c>
      <c r="H145" s="26"/>
      <c r="I145" s="27"/>
      <c r="J145" s="26"/>
      <c r="K145" s="14"/>
      <c r="L145" s="14"/>
      <c r="M145" s="14"/>
      <c r="N145" s="14"/>
      <c r="O145" s="14"/>
      <c r="P145" s="14"/>
      <c r="Q145" s="14"/>
      <c r="R145" s="28"/>
      <c r="S145" s="27"/>
      <c r="T145" s="26"/>
      <c r="U145" s="14"/>
      <c r="V145" s="14"/>
      <c r="W145" s="14"/>
      <c r="X145" s="14"/>
      <c r="Y145" s="14"/>
      <c r="Z145" s="14"/>
      <c r="AA145" s="14"/>
    </row>
    <row r="146" spans="1:27">
      <c r="A146" s="17"/>
      <c r="B146" s="33" t="s">
        <v>544</v>
      </c>
      <c r="C146" s="17" t="s">
        <v>532</v>
      </c>
      <c r="D146" s="34"/>
      <c r="E146" s="34">
        <v>150</v>
      </c>
      <c r="F146" s="1719">
        <v>0</v>
      </c>
      <c r="G146" s="35">
        <f>E146</f>
        <v>150</v>
      </c>
      <c r="H146" s="26"/>
      <c r="I146" s="27"/>
      <c r="J146" s="26"/>
      <c r="K146" s="14"/>
      <c r="L146" s="14"/>
      <c r="M146" s="14"/>
      <c r="N146" s="14"/>
      <c r="O146" s="14"/>
      <c r="P146" s="14"/>
      <c r="Q146" s="14"/>
      <c r="R146" s="28"/>
      <c r="S146" s="27"/>
      <c r="T146" s="26"/>
      <c r="U146" s="14"/>
      <c r="V146" s="14"/>
      <c r="W146" s="14"/>
      <c r="X146" s="14"/>
      <c r="Y146" s="14"/>
      <c r="Z146" s="14"/>
      <c r="AA146" s="14"/>
    </row>
    <row r="147" spans="1:27">
      <c r="A147" s="15"/>
      <c r="B147" s="1954" t="s">
        <v>545</v>
      </c>
      <c r="C147" s="15" t="s">
        <v>536</v>
      </c>
      <c r="D147" s="48"/>
      <c r="E147" s="48">
        <v>200</v>
      </c>
      <c r="F147" s="1717">
        <v>0</v>
      </c>
      <c r="G147" s="1956">
        <f>E147</f>
        <v>200</v>
      </c>
      <c r="H147" s="26"/>
      <c r="I147" s="27"/>
      <c r="J147" s="26"/>
      <c r="K147" s="14"/>
      <c r="L147" s="14"/>
      <c r="M147" s="14"/>
      <c r="N147" s="14"/>
      <c r="O147" s="14"/>
      <c r="P147" s="14"/>
      <c r="Q147" s="14"/>
      <c r="R147" s="28"/>
      <c r="S147" s="27"/>
      <c r="T147" s="26"/>
      <c r="U147" s="14"/>
      <c r="V147" s="14"/>
      <c r="W147" s="14"/>
      <c r="X147" s="14"/>
      <c r="Y147" s="14"/>
      <c r="Z147" s="14"/>
      <c r="AA147" s="14"/>
    </row>
    <row r="148" spans="1:27">
      <c r="A148" s="6" t="s">
        <v>517</v>
      </c>
      <c r="B148" s="7">
        <v>46</v>
      </c>
      <c r="C148" s="6" t="s">
        <v>542</v>
      </c>
      <c r="D148" s="25"/>
      <c r="E148" s="32">
        <f>SUM(E145:E147)</f>
        <v>400</v>
      </c>
      <c r="F148" s="1718">
        <f>SUM(F145:F147)</f>
        <v>0</v>
      </c>
      <c r="G148" s="32">
        <f>SUM(G145:G147)</f>
        <v>400</v>
      </c>
      <c r="H148" s="26" t="s">
        <v>812</v>
      </c>
      <c r="I148" s="14"/>
      <c r="J148" s="14"/>
      <c r="K148" s="14"/>
      <c r="L148" s="14"/>
      <c r="M148" s="14"/>
      <c r="N148" s="14"/>
      <c r="O148" s="14"/>
      <c r="P148" s="14"/>
      <c r="Q148" s="14"/>
      <c r="R148" s="9"/>
      <c r="S148" s="14"/>
      <c r="T148" s="14"/>
      <c r="U148" s="14"/>
      <c r="V148" s="14"/>
      <c r="W148" s="14"/>
      <c r="X148" s="14"/>
      <c r="Y148" s="14"/>
      <c r="Z148" s="14"/>
      <c r="AA148" s="14"/>
    </row>
    <row r="149" spans="1:27">
      <c r="A149" s="6"/>
      <c r="B149" s="7"/>
      <c r="C149" s="6"/>
      <c r="D149" s="5"/>
      <c r="E149" s="5"/>
      <c r="F149" s="5"/>
      <c r="G149" s="5"/>
      <c r="H149" s="14"/>
      <c r="I149" s="14"/>
      <c r="J149" s="14"/>
      <c r="K149" s="14"/>
      <c r="L149" s="14"/>
      <c r="M149" s="14"/>
      <c r="N149" s="14"/>
      <c r="O149" s="14"/>
      <c r="P149" s="14"/>
      <c r="Q149" s="14"/>
      <c r="R149" s="9"/>
      <c r="S149" s="14"/>
      <c r="T149" s="14"/>
      <c r="U149" s="14"/>
      <c r="V149" s="14"/>
      <c r="W149" s="14"/>
      <c r="X149" s="14"/>
      <c r="Y149" s="14"/>
      <c r="Z149" s="14"/>
      <c r="AA149" s="14"/>
    </row>
    <row r="150" spans="1:27">
      <c r="A150" s="6"/>
      <c r="B150" s="7">
        <v>47</v>
      </c>
      <c r="C150" s="6" t="s">
        <v>546</v>
      </c>
      <c r="D150" s="5"/>
      <c r="E150" s="25"/>
      <c r="F150" s="5"/>
      <c r="G150" s="5"/>
      <c r="H150" s="14"/>
      <c r="I150" s="14"/>
      <c r="J150" s="14"/>
      <c r="K150" s="14"/>
      <c r="L150" s="14"/>
      <c r="M150" s="14"/>
      <c r="N150" s="14"/>
      <c r="O150" s="14"/>
      <c r="P150" s="14"/>
      <c r="Q150" s="14"/>
      <c r="R150" s="14"/>
      <c r="S150" s="14"/>
      <c r="T150" s="14"/>
      <c r="U150" s="14"/>
      <c r="V150" s="14"/>
      <c r="W150" s="14"/>
      <c r="X150" s="14"/>
      <c r="Y150" s="14"/>
      <c r="Z150" s="14"/>
      <c r="AA150" s="14"/>
    </row>
    <row r="151" spans="1:27">
      <c r="A151" s="6"/>
      <c r="B151" s="24" t="s">
        <v>547</v>
      </c>
      <c r="C151" s="6" t="s">
        <v>530</v>
      </c>
      <c r="D151" s="25"/>
      <c r="E151" s="25">
        <v>25</v>
      </c>
      <c r="F151" s="1716">
        <v>0</v>
      </c>
      <c r="G151" s="29">
        <f>E151</f>
        <v>25</v>
      </c>
      <c r="H151" s="26"/>
      <c r="I151" s="27"/>
      <c r="J151" s="26"/>
      <c r="K151" s="14"/>
      <c r="L151" s="14"/>
      <c r="M151" s="14"/>
      <c r="N151" s="14"/>
      <c r="O151" s="14"/>
      <c r="P151" s="14"/>
      <c r="Q151" s="14"/>
      <c r="R151" s="28"/>
      <c r="S151" s="27"/>
      <c r="T151" s="26"/>
      <c r="U151" s="14"/>
      <c r="V151" s="14"/>
      <c r="W151" s="14"/>
      <c r="X151" s="14"/>
      <c r="Y151" s="14"/>
      <c r="Z151" s="14"/>
      <c r="AA151" s="14"/>
    </row>
    <row r="152" spans="1:27">
      <c r="A152" s="6"/>
      <c r="B152" s="24" t="s">
        <v>548</v>
      </c>
      <c r="C152" s="6" t="s">
        <v>532</v>
      </c>
      <c r="D152" s="25"/>
      <c r="E152" s="25">
        <v>75</v>
      </c>
      <c r="F152" s="1716">
        <v>0</v>
      </c>
      <c r="G152" s="29">
        <f>E152</f>
        <v>75</v>
      </c>
      <c r="H152" s="26"/>
      <c r="I152" s="27"/>
      <c r="J152" s="26"/>
      <c r="K152" s="14"/>
      <c r="L152" s="14"/>
      <c r="M152" s="14"/>
      <c r="N152" s="14"/>
      <c r="O152" s="14"/>
      <c r="P152" s="14"/>
      <c r="Q152" s="14"/>
      <c r="R152" s="28"/>
      <c r="S152" s="27"/>
      <c r="T152" s="26"/>
      <c r="U152" s="14"/>
      <c r="V152" s="14"/>
      <c r="W152" s="14"/>
      <c r="X152" s="14"/>
      <c r="Y152" s="14"/>
      <c r="Z152" s="14"/>
      <c r="AA152" s="14"/>
    </row>
    <row r="153" spans="1:27">
      <c r="A153" s="6"/>
      <c r="B153" s="24" t="s">
        <v>549</v>
      </c>
      <c r="C153" s="6" t="s">
        <v>536</v>
      </c>
      <c r="D153" s="25"/>
      <c r="E153" s="34">
        <v>100</v>
      </c>
      <c r="F153" s="1716">
        <v>0</v>
      </c>
      <c r="G153" s="35">
        <f>E153</f>
        <v>100</v>
      </c>
      <c r="H153" s="26"/>
      <c r="I153" s="27"/>
      <c r="J153" s="26"/>
      <c r="K153" s="14"/>
      <c r="L153" s="14"/>
      <c r="M153" s="14"/>
      <c r="N153" s="14"/>
      <c r="O153" s="14"/>
      <c r="P153" s="14"/>
      <c r="Q153" s="14"/>
      <c r="R153" s="28"/>
      <c r="S153" s="27"/>
      <c r="T153" s="26"/>
      <c r="U153" s="14"/>
      <c r="V153" s="14"/>
      <c r="W153" s="14"/>
      <c r="X153" s="14"/>
      <c r="Y153" s="14"/>
      <c r="Z153" s="14"/>
      <c r="AA153" s="14"/>
    </row>
    <row r="154" spans="1:27">
      <c r="A154" s="6" t="s">
        <v>517</v>
      </c>
      <c r="B154" s="7">
        <v>47</v>
      </c>
      <c r="C154" s="6" t="s">
        <v>546</v>
      </c>
      <c r="D154" s="25"/>
      <c r="E154" s="34">
        <f>SUM(E151:E153)</f>
        <v>200</v>
      </c>
      <c r="F154" s="1718">
        <f>SUM(F151:F153)</f>
        <v>0</v>
      </c>
      <c r="G154" s="34">
        <f>SUM(G151:G153)</f>
        <v>200</v>
      </c>
      <c r="H154" s="26" t="s">
        <v>812</v>
      </c>
      <c r="I154" s="14"/>
      <c r="J154" s="14"/>
      <c r="K154" s="14"/>
      <c r="L154" s="14"/>
      <c r="M154" s="14"/>
      <c r="N154" s="14"/>
      <c r="O154" s="14"/>
      <c r="P154" s="14"/>
      <c r="Q154" s="14"/>
      <c r="R154" s="9"/>
      <c r="S154" s="14"/>
      <c r="T154" s="14"/>
      <c r="U154" s="14"/>
      <c r="V154" s="14"/>
      <c r="W154" s="14"/>
      <c r="X154" s="14"/>
      <c r="Y154" s="14"/>
      <c r="Z154" s="14"/>
      <c r="AA154" s="14"/>
    </row>
    <row r="155" spans="1:27" ht="9.9499999999999993" customHeight="1">
      <c r="A155" s="6"/>
      <c r="B155" s="7"/>
      <c r="C155" s="6"/>
      <c r="D155" s="5"/>
      <c r="E155" s="5"/>
      <c r="F155" s="5"/>
      <c r="G155" s="5"/>
      <c r="H155" s="14"/>
      <c r="I155" s="14"/>
      <c r="J155" s="14"/>
      <c r="K155" s="14"/>
      <c r="L155" s="14"/>
      <c r="M155" s="14"/>
      <c r="N155" s="14"/>
      <c r="O155" s="14"/>
      <c r="P155" s="14"/>
      <c r="Q155" s="14"/>
      <c r="R155" s="9"/>
      <c r="S155" s="14"/>
      <c r="T155" s="14"/>
      <c r="U155" s="14"/>
      <c r="V155" s="14"/>
      <c r="W155" s="14"/>
      <c r="X155" s="14"/>
      <c r="Y155" s="14"/>
      <c r="Z155" s="14"/>
      <c r="AA155" s="14"/>
    </row>
    <row r="156" spans="1:27">
      <c r="A156" s="6"/>
      <c r="B156" s="7">
        <v>48</v>
      </c>
      <c r="C156" s="6" t="s">
        <v>550</v>
      </c>
      <c r="D156" s="5"/>
      <c r="E156" s="5"/>
      <c r="F156" s="5"/>
      <c r="G156" s="5"/>
      <c r="H156" s="14"/>
      <c r="I156" s="14"/>
      <c r="J156" s="14"/>
      <c r="K156" s="14"/>
      <c r="L156" s="14"/>
      <c r="M156" s="14"/>
      <c r="N156" s="14"/>
      <c r="O156" s="14"/>
      <c r="P156" s="14"/>
      <c r="Q156" s="14"/>
      <c r="R156" s="9"/>
      <c r="S156" s="14"/>
      <c r="T156" s="14"/>
      <c r="U156" s="14"/>
      <c r="V156" s="14"/>
      <c r="W156" s="14"/>
      <c r="X156" s="14"/>
      <c r="Y156" s="14"/>
      <c r="Z156" s="14"/>
      <c r="AA156" s="14"/>
    </row>
    <row r="157" spans="1:27">
      <c r="A157" s="6"/>
      <c r="B157" s="24" t="s">
        <v>552</v>
      </c>
      <c r="C157" s="6" t="s">
        <v>530</v>
      </c>
      <c r="D157" s="25"/>
      <c r="E157" s="25">
        <v>50</v>
      </c>
      <c r="F157" s="1716">
        <v>0</v>
      </c>
      <c r="G157" s="29">
        <f>E157</f>
        <v>50</v>
      </c>
      <c r="H157" s="26"/>
      <c r="I157" s="27"/>
      <c r="J157" s="26"/>
      <c r="K157" s="14"/>
      <c r="L157" s="14"/>
      <c r="M157" s="14"/>
      <c r="N157" s="14"/>
      <c r="O157" s="14"/>
      <c r="P157" s="14"/>
      <c r="Q157" s="14"/>
      <c r="R157" s="28"/>
      <c r="S157" s="27"/>
      <c r="T157" s="26"/>
      <c r="U157" s="14"/>
      <c r="V157" s="14"/>
      <c r="W157" s="14"/>
      <c r="X157" s="14"/>
      <c r="Y157" s="14"/>
      <c r="Z157" s="14"/>
      <c r="AA157" s="14"/>
    </row>
    <row r="158" spans="1:27">
      <c r="A158" s="6"/>
      <c r="B158" s="24" t="s">
        <v>553</v>
      </c>
      <c r="C158" s="6" t="s">
        <v>532</v>
      </c>
      <c r="D158" s="25"/>
      <c r="E158" s="25">
        <v>150</v>
      </c>
      <c r="F158" s="1716">
        <v>0</v>
      </c>
      <c r="G158" s="29">
        <f>E158</f>
        <v>150</v>
      </c>
      <c r="H158" s="26"/>
      <c r="I158" s="27"/>
      <c r="J158" s="26"/>
      <c r="K158" s="14"/>
      <c r="L158" s="14"/>
      <c r="M158" s="14"/>
      <c r="N158" s="14"/>
      <c r="O158" s="14"/>
      <c r="P158" s="14"/>
      <c r="Q158" s="14"/>
      <c r="R158" s="28"/>
      <c r="S158" s="27"/>
      <c r="T158" s="26"/>
      <c r="U158" s="14"/>
      <c r="V158" s="14"/>
      <c r="W158" s="14"/>
      <c r="X158" s="14"/>
      <c r="Y158" s="14"/>
      <c r="Z158" s="14"/>
      <c r="AA158" s="14"/>
    </row>
    <row r="159" spans="1:27">
      <c r="A159" s="6"/>
      <c r="B159" s="24" t="s">
        <v>554</v>
      </c>
      <c r="C159" s="6" t="s">
        <v>536</v>
      </c>
      <c r="D159" s="25"/>
      <c r="E159" s="25">
        <v>200</v>
      </c>
      <c r="F159" s="1716">
        <v>0</v>
      </c>
      <c r="G159" s="29">
        <f>E159</f>
        <v>200</v>
      </c>
      <c r="H159" s="26"/>
      <c r="I159" s="27"/>
      <c r="J159" s="26"/>
      <c r="K159" s="14"/>
      <c r="L159" s="14"/>
      <c r="M159" s="14"/>
      <c r="N159" s="14"/>
      <c r="O159" s="14"/>
      <c r="P159" s="14"/>
      <c r="Q159" s="14"/>
      <c r="R159" s="28"/>
      <c r="S159" s="27"/>
      <c r="T159" s="26"/>
      <c r="U159" s="14"/>
      <c r="V159" s="14"/>
      <c r="W159" s="14"/>
      <c r="X159" s="14"/>
      <c r="Y159" s="14"/>
      <c r="Z159" s="14"/>
      <c r="AA159" s="14"/>
    </row>
    <row r="160" spans="1:27">
      <c r="A160" s="6" t="s">
        <v>517</v>
      </c>
      <c r="B160" s="7">
        <v>48</v>
      </c>
      <c r="C160" s="6" t="s">
        <v>550</v>
      </c>
      <c r="D160" s="25"/>
      <c r="E160" s="32">
        <f>SUM(E157:E159)</f>
        <v>400</v>
      </c>
      <c r="F160" s="1718">
        <f>SUM(F157:F159)</f>
        <v>0</v>
      </c>
      <c r="G160" s="32">
        <f>SUM(G157:G159)</f>
        <v>400</v>
      </c>
      <c r="H160" s="26" t="s">
        <v>812</v>
      </c>
      <c r="I160" s="14"/>
      <c r="J160" s="14"/>
      <c r="K160" s="14"/>
      <c r="L160" s="14"/>
      <c r="M160" s="14"/>
      <c r="N160" s="14"/>
      <c r="O160" s="14"/>
      <c r="P160" s="14"/>
      <c r="Q160" s="14"/>
      <c r="R160" s="14"/>
      <c r="S160" s="14"/>
      <c r="T160" s="14"/>
      <c r="U160" s="14"/>
      <c r="V160" s="14"/>
      <c r="W160" s="14"/>
      <c r="X160" s="14"/>
      <c r="Y160" s="14"/>
      <c r="Z160" s="14"/>
      <c r="AA160" s="14"/>
    </row>
    <row r="161" spans="1:27">
      <c r="A161" s="6" t="s">
        <v>517</v>
      </c>
      <c r="B161" s="44">
        <v>1</v>
      </c>
      <c r="C161" s="6" t="s">
        <v>525</v>
      </c>
      <c r="D161" s="25"/>
      <c r="E161" s="34">
        <f>E136+E143+E148+E154+E160</f>
        <v>16800</v>
      </c>
      <c r="F161" s="34">
        <f>F136+F143+F148+F154+F160</f>
        <v>330</v>
      </c>
      <c r="G161" s="34">
        <f>G136+G143+G148+G154+G160</f>
        <v>17130</v>
      </c>
      <c r="H161" s="14"/>
      <c r="I161" s="14"/>
      <c r="J161" s="14"/>
      <c r="K161" s="14"/>
      <c r="L161" s="14"/>
      <c r="M161" s="14"/>
      <c r="N161" s="14"/>
      <c r="O161" s="14"/>
      <c r="P161" s="14"/>
      <c r="Q161" s="14"/>
      <c r="R161" s="9"/>
      <c r="S161" s="14"/>
      <c r="T161" s="14"/>
      <c r="U161" s="14"/>
      <c r="V161" s="14"/>
      <c r="W161" s="14"/>
      <c r="X161" s="14"/>
      <c r="Y161" s="14"/>
      <c r="Z161" s="14"/>
      <c r="AA161" s="14"/>
    </row>
    <row r="162" spans="1:27">
      <c r="A162" s="6" t="s">
        <v>517</v>
      </c>
      <c r="B162" s="47">
        <v>1E-3</v>
      </c>
      <c r="C162" s="20" t="s">
        <v>524</v>
      </c>
      <c r="D162" s="25"/>
      <c r="E162" s="32">
        <f t="shared" ref="E162:G163" si="0">E161</f>
        <v>16800</v>
      </c>
      <c r="F162" s="32">
        <f t="shared" si="0"/>
        <v>330</v>
      </c>
      <c r="G162" s="32">
        <f t="shared" si="0"/>
        <v>17130</v>
      </c>
      <c r="H162" s="14"/>
      <c r="I162" s="14"/>
      <c r="J162" s="14"/>
      <c r="K162" s="14"/>
      <c r="L162" s="14"/>
      <c r="M162" s="14"/>
      <c r="N162" s="14"/>
      <c r="O162" s="14"/>
      <c r="P162" s="14"/>
      <c r="Q162" s="14"/>
      <c r="R162" s="9"/>
      <c r="S162" s="14"/>
      <c r="T162" s="14"/>
      <c r="U162" s="14"/>
      <c r="V162" s="14"/>
      <c r="W162" s="14"/>
      <c r="X162" s="14"/>
      <c r="Y162" s="14"/>
      <c r="Z162" s="14"/>
      <c r="AA162" s="14"/>
    </row>
    <row r="163" spans="1:27" ht="13.7" customHeight="1">
      <c r="A163" s="6" t="s">
        <v>517</v>
      </c>
      <c r="B163" s="39">
        <v>2402</v>
      </c>
      <c r="C163" s="20" t="s">
        <v>1687</v>
      </c>
      <c r="D163" s="25"/>
      <c r="E163" s="32">
        <f t="shared" si="0"/>
        <v>16800</v>
      </c>
      <c r="F163" s="32">
        <f t="shared" si="0"/>
        <v>330</v>
      </c>
      <c r="G163" s="32">
        <f t="shared" si="0"/>
        <v>17130</v>
      </c>
      <c r="H163" s="14"/>
      <c r="I163" s="14"/>
      <c r="J163" s="14"/>
      <c r="K163" s="14"/>
      <c r="L163" s="14"/>
      <c r="M163" s="14"/>
      <c r="N163" s="14"/>
      <c r="O163" s="14"/>
      <c r="P163" s="14"/>
      <c r="Q163" s="14"/>
      <c r="R163" s="14"/>
      <c r="S163" s="14"/>
      <c r="T163" s="14"/>
      <c r="U163" s="14"/>
      <c r="V163" s="14"/>
      <c r="W163" s="14"/>
      <c r="X163" s="14"/>
      <c r="Y163" s="14"/>
      <c r="Z163" s="14"/>
      <c r="AA163" s="14"/>
    </row>
    <row r="164" spans="1:27" ht="13.7" customHeight="1">
      <c r="A164" s="6"/>
      <c r="B164" s="39"/>
      <c r="C164" s="6"/>
      <c r="D164" s="5"/>
      <c r="E164" s="5"/>
      <c r="F164" s="5"/>
      <c r="G164" s="5"/>
      <c r="H164" s="14"/>
      <c r="I164" s="14"/>
      <c r="J164" s="14"/>
      <c r="K164" s="14"/>
      <c r="L164" s="14"/>
      <c r="M164" s="14"/>
      <c r="N164" s="14"/>
      <c r="O164" s="14"/>
      <c r="P164" s="14"/>
      <c r="Q164" s="14"/>
      <c r="R164" s="9"/>
      <c r="S164" s="14"/>
      <c r="T164" s="14"/>
      <c r="U164" s="14"/>
      <c r="V164" s="14"/>
      <c r="W164" s="14"/>
      <c r="X164" s="14"/>
      <c r="Y164" s="14"/>
      <c r="Z164" s="14"/>
      <c r="AA164" s="14"/>
    </row>
    <row r="165" spans="1:27">
      <c r="A165" s="6" t="s">
        <v>523</v>
      </c>
      <c r="B165" s="39">
        <v>2435</v>
      </c>
      <c r="C165" s="20" t="s">
        <v>515</v>
      </c>
      <c r="D165" s="5"/>
      <c r="E165" s="5"/>
      <c r="F165" s="5"/>
      <c r="G165" s="5"/>
      <c r="H165" s="14"/>
      <c r="I165" s="14"/>
      <c r="J165" s="14"/>
      <c r="K165" s="14"/>
      <c r="L165" s="14"/>
      <c r="M165" s="14"/>
      <c r="N165" s="14"/>
      <c r="O165" s="14"/>
      <c r="P165" s="14"/>
      <c r="Q165" s="14"/>
      <c r="R165" s="14"/>
      <c r="S165" s="14"/>
      <c r="T165" s="14"/>
      <c r="U165" s="14"/>
      <c r="V165" s="14"/>
      <c r="W165" s="14"/>
      <c r="X165" s="14"/>
      <c r="Y165" s="14"/>
      <c r="Z165" s="14"/>
      <c r="AA165" s="14"/>
    </row>
    <row r="166" spans="1:27">
      <c r="A166" s="6"/>
      <c r="B166" s="7">
        <v>60</v>
      </c>
      <c r="C166" s="6" t="s">
        <v>1691</v>
      </c>
      <c r="D166" s="5"/>
      <c r="E166" s="5"/>
      <c r="F166" s="5"/>
      <c r="G166" s="5"/>
      <c r="H166" s="14"/>
      <c r="I166" s="14"/>
      <c r="J166" s="14"/>
      <c r="K166" s="14"/>
      <c r="L166" s="14"/>
      <c r="M166" s="14"/>
      <c r="N166" s="14"/>
      <c r="O166" s="14"/>
      <c r="P166" s="14"/>
      <c r="Q166" s="14"/>
      <c r="R166" s="9"/>
      <c r="S166" s="14"/>
      <c r="T166" s="14"/>
      <c r="U166" s="14"/>
      <c r="V166" s="14"/>
      <c r="W166" s="14"/>
      <c r="X166" s="14"/>
      <c r="Y166" s="14"/>
      <c r="Z166" s="14"/>
      <c r="AA166" s="14"/>
    </row>
    <row r="167" spans="1:27">
      <c r="A167" s="6"/>
      <c r="B167" s="50">
        <v>60.8</v>
      </c>
      <c r="C167" s="20" t="s">
        <v>1692</v>
      </c>
      <c r="D167" s="5"/>
      <c r="E167" s="5"/>
      <c r="F167" s="5"/>
      <c r="G167" s="5"/>
      <c r="H167" s="14"/>
      <c r="I167" s="14"/>
      <c r="J167" s="14"/>
      <c r="K167" s="14"/>
      <c r="L167" s="14"/>
      <c r="M167" s="14"/>
      <c r="N167" s="14"/>
      <c r="O167" s="14"/>
      <c r="P167" s="14"/>
      <c r="Q167" s="14"/>
      <c r="R167" s="14"/>
      <c r="S167" s="14"/>
      <c r="T167" s="14"/>
      <c r="U167" s="14"/>
      <c r="V167" s="14"/>
      <c r="W167" s="14"/>
      <c r="X167" s="14"/>
      <c r="Y167" s="14"/>
      <c r="Z167" s="14"/>
      <c r="AA167" s="14"/>
    </row>
    <row r="168" spans="1:27">
      <c r="A168" s="6"/>
      <c r="B168" s="44">
        <v>1</v>
      </c>
      <c r="C168" s="6" t="s">
        <v>525</v>
      </c>
      <c r="D168" s="5"/>
      <c r="E168" s="5"/>
      <c r="F168" s="5"/>
      <c r="G168" s="5"/>
      <c r="H168" s="14"/>
      <c r="I168" s="14"/>
      <c r="J168" s="14"/>
      <c r="K168" s="14"/>
      <c r="L168" s="14"/>
      <c r="M168" s="14"/>
      <c r="N168" s="14"/>
      <c r="O168" s="14"/>
      <c r="P168" s="14"/>
      <c r="Q168" s="14"/>
      <c r="R168" s="9"/>
      <c r="S168" s="14"/>
      <c r="T168" s="14"/>
      <c r="U168" s="14"/>
      <c r="V168" s="14"/>
      <c r="W168" s="14"/>
      <c r="X168" s="14"/>
      <c r="Y168" s="14"/>
      <c r="Z168" s="14"/>
      <c r="AA168" s="14"/>
    </row>
    <row r="169" spans="1:27">
      <c r="A169" s="6"/>
      <c r="B169" s="24" t="s">
        <v>1693</v>
      </c>
      <c r="C169" s="6" t="s">
        <v>1694</v>
      </c>
      <c r="D169" s="25"/>
      <c r="E169" s="25">
        <v>43500</v>
      </c>
      <c r="F169" s="1716">
        <v>0</v>
      </c>
      <c r="G169" s="25">
        <f>E169+F169</f>
        <v>43500</v>
      </c>
      <c r="H169" s="26" t="s">
        <v>1509</v>
      </c>
      <c r="I169" s="1957"/>
      <c r="J169" s="26"/>
      <c r="K169" s="14"/>
      <c r="L169" s="14"/>
      <c r="M169" s="14"/>
      <c r="N169" s="14"/>
      <c r="O169" s="14"/>
      <c r="P169" s="14"/>
      <c r="Q169" s="14"/>
      <c r="R169" s="28"/>
      <c r="S169" s="27"/>
      <c r="T169" s="26"/>
      <c r="U169" s="14"/>
      <c r="V169" s="14"/>
      <c r="W169" s="14"/>
      <c r="X169" s="14"/>
      <c r="Y169" s="14"/>
      <c r="Z169" s="14"/>
      <c r="AA169" s="14"/>
    </row>
    <row r="170" spans="1:27">
      <c r="A170" s="6" t="s">
        <v>517</v>
      </c>
      <c r="B170" s="44">
        <v>1</v>
      </c>
      <c r="C170" s="6" t="s">
        <v>525</v>
      </c>
      <c r="D170" s="25"/>
      <c r="E170" s="32">
        <f>E169</f>
        <v>43500</v>
      </c>
      <c r="F170" s="1718">
        <f>F169</f>
        <v>0</v>
      </c>
      <c r="G170" s="32">
        <f>G169</f>
        <v>43500</v>
      </c>
      <c r="H170" s="14"/>
      <c r="I170" s="14"/>
      <c r="J170" s="14"/>
      <c r="K170" s="14"/>
      <c r="L170" s="14"/>
      <c r="M170" s="14"/>
      <c r="N170" s="14"/>
      <c r="O170" s="14"/>
      <c r="P170" s="14"/>
      <c r="Q170" s="14"/>
      <c r="R170" s="14"/>
      <c r="S170" s="14"/>
      <c r="T170" s="14"/>
      <c r="U170" s="14"/>
      <c r="V170" s="14"/>
      <c r="W170" s="14"/>
      <c r="X170" s="14"/>
      <c r="Y170" s="14"/>
      <c r="Z170" s="14"/>
      <c r="AA170" s="14"/>
    </row>
    <row r="171" spans="1:27">
      <c r="A171" s="6" t="s">
        <v>517</v>
      </c>
      <c r="B171" s="50">
        <v>60.8</v>
      </c>
      <c r="C171" s="20" t="s">
        <v>1692</v>
      </c>
      <c r="D171" s="25"/>
      <c r="E171" s="32">
        <f>E170</f>
        <v>43500</v>
      </c>
      <c r="F171" s="1718">
        <f t="shared" ref="F171:G173" si="1">F170</f>
        <v>0</v>
      </c>
      <c r="G171" s="32">
        <f t="shared" si="1"/>
        <v>43500</v>
      </c>
      <c r="H171" s="14"/>
      <c r="I171" s="14"/>
      <c r="J171" s="14"/>
      <c r="K171" s="14"/>
      <c r="L171" s="14"/>
      <c r="M171" s="14"/>
      <c r="N171" s="14"/>
      <c r="O171" s="14"/>
      <c r="P171" s="14"/>
      <c r="Q171" s="14"/>
      <c r="R171" s="14"/>
      <c r="S171" s="14"/>
      <c r="T171" s="14"/>
      <c r="U171" s="14"/>
      <c r="V171" s="14"/>
      <c r="W171" s="14"/>
      <c r="X171" s="14"/>
      <c r="Y171" s="14"/>
      <c r="Z171" s="14"/>
      <c r="AA171" s="14"/>
    </row>
    <row r="172" spans="1:27">
      <c r="A172" s="6" t="s">
        <v>517</v>
      </c>
      <c r="B172" s="7">
        <v>60</v>
      </c>
      <c r="C172" s="6" t="s">
        <v>1691</v>
      </c>
      <c r="D172" s="25"/>
      <c r="E172" s="32">
        <f>E171</f>
        <v>43500</v>
      </c>
      <c r="F172" s="1718">
        <f t="shared" si="1"/>
        <v>0</v>
      </c>
      <c r="G172" s="32">
        <f t="shared" si="1"/>
        <v>43500</v>
      </c>
      <c r="H172" s="9"/>
      <c r="I172" s="9"/>
      <c r="J172" s="14"/>
      <c r="K172" s="14"/>
      <c r="L172" s="14"/>
      <c r="M172" s="14"/>
      <c r="N172" s="14"/>
      <c r="O172" s="14"/>
      <c r="P172" s="14"/>
      <c r="Q172" s="14"/>
      <c r="R172" s="9"/>
      <c r="S172" s="14"/>
      <c r="T172" s="14"/>
      <c r="U172" s="14"/>
      <c r="V172" s="14"/>
      <c r="W172" s="14"/>
      <c r="X172" s="14"/>
      <c r="Y172" s="14"/>
      <c r="Z172" s="14"/>
      <c r="AA172" s="14"/>
    </row>
    <row r="173" spans="1:27">
      <c r="A173" s="6" t="s">
        <v>517</v>
      </c>
      <c r="B173" s="39">
        <v>2435</v>
      </c>
      <c r="C173" s="20" t="s">
        <v>515</v>
      </c>
      <c r="D173" s="25"/>
      <c r="E173" s="25">
        <f>E172</f>
        <v>43500</v>
      </c>
      <c r="F173" s="1716">
        <f t="shared" si="1"/>
        <v>0</v>
      </c>
      <c r="G173" s="25">
        <f t="shared" si="1"/>
        <v>43500</v>
      </c>
      <c r="H173" s="9"/>
      <c r="I173" s="9"/>
      <c r="J173" s="14"/>
      <c r="K173" s="14"/>
      <c r="L173" s="14"/>
      <c r="M173" s="14"/>
      <c r="N173" s="14"/>
      <c r="O173" s="14"/>
      <c r="P173" s="14"/>
      <c r="Q173" s="14"/>
      <c r="R173" s="14"/>
      <c r="S173" s="14"/>
      <c r="T173" s="14"/>
      <c r="U173" s="14"/>
      <c r="V173" s="14"/>
      <c r="W173" s="14"/>
      <c r="X173" s="14"/>
      <c r="Y173" s="14"/>
      <c r="Z173" s="14"/>
      <c r="AA173" s="14"/>
    </row>
    <row r="174" spans="1:27" ht="12" customHeight="1">
      <c r="A174" s="51" t="s">
        <v>517</v>
      </c>
      <c r="B174" s="52"/>
      <c r="C174" s="53" t="s">
        <v>522</v>
      </c>
      <c r="D174" s="32"/>
      <c r="E174" s="32">
        <f>E124+E163+E173</f>
        <v>129099</v>
      </c>
      <c r="F174" s="32">
        <f>F124+F163+F173</f>
        <v>2880</v>
      </c>
      <c r="G174" s="32">
        <f>G124+G163+G173</f>
        <v>131979</v>
      </c>
      <c r="H174" s="9"/>
      <c r="I174" s="9"/>
      <c r="J174" s="14"/>
      <c r="K174" s="14"/>
      <c r="L174" s="14"/>
      <c r="M174" s="14"/>
      <c r="N174" s="14"/>
      <c r="O174" s="14"/>
      <c r="P174" s="14"/>
      <c r="Q174" s="14"/>
      <c r="R174" s="9"/>
      <c r="S174" s="14"/>
      <c r="T174" s="14"/>
      <c r="U174" s="14"/>
      <c r="V174" s="14"/>
      <c r="W174" s="14"/>
      <c r="X174" s="14"/>
      <c r="Y174" s="14"/>
      <c r="Z174" s="14"/>
      <c r="AA174" s="14"/>
    </row>
    <row r="175" spans="1:27" ht="12" customHeight="1">
      <c r="A175" s="6"/>
      <c r="B175" s="7"/>
      <c r="C175" s="20"/>
      <c r="D175" s="25"/>
      <c r="E175" s="25"/>
      <c r="F175" s="25"/>
      <c r="G175" s="25"/>
      <c r="H175" s="9"/>
      <c r="I175" s="9"/>
      <c r="J175" s="14"/>
      <c r="K175" s="14"/>
      <c r="L175" s="14"/>
      <c r="M175" s="14"/>
      <c r="N175" s="14"/>
      <c r="O175" s="14"/>
      <c r="P175" s="14"/>
      <c r="Q175" s="14"/>
      <c r="R175" s="9"/>
      <c r="S175" s="14"/>
      <c r="T175" s="14"/>
      <c r="U175" s="14"/>
      <c r="V175" s="14"/>
      <c r="W175" s="14"/>
      <c r="X175" s="14"/>
      <c r="Y175" s="14"/>
      <c r="Z175" s="14"/>
      <c r="AA175" s="14"/>
    </row>
    <row r="176" spans="1:27">
      <c r="A176" s="6"/>
      <c r="B176" s="7"/>
      <c r="C176" s="20"/>
      <c r="D176" s="5"/>
      <c r="E176" s="5"/>
      <c r="F176" s="5"/>
      <c r="G176" s="5"/>
      <c r="H176" s="14"/>
      <c r="I176" s="14"/>
      <c r="J176" s="14"/>
      <c r="K176" s="14"/>
      <c r="L176" s="14"/>
      <c r="M176" s="14"/>
      <c r="N176" s="14"/>
      <c r="O176" s="14"/>
      <c r="P176" s="14"/>
      <c r="Q176" s="14"/>
      <c r="R176" s="9"/>
      <c r="S176" s="14"/>
      <c r="T176" s="14"/>
      <c r="U176" s="14"/>
      <c r="V176" s="14"/>
      <c r="W176" s="14"/>
      <c r="X176" s="14"/>
      <c r="Y176" s="14"/>
      <c r="Z176" s="14"/>
      <c r="AA176" s="14"/>
    </row>
    <row r="177" spans="1:27">
      <c r="A177" s="6"/>
      <c r="B177" s="7"/>
      <c r="C177" s="20" t="s">
        <v>1392</v>
      </c>
      <c r="D177" s="5"/>
      <c r="E177" s="5"/>
      <c r="F177" s="5"/>
      <c r="G177" s="5"/>
      <c r="H177" s="14"/>
      <c r="I177" s="14"/>
      <c r="J177" s="14"/>
      <c r="K177" s="14"/>
      <c r="L177" s="14"/>
      <c r="M177" s="14"/>
      <c r="N177" s="14"/>
      <c r="O177" s="14"/>
      <c r="P177" s="14"/>
      <c r="Q177" s="14"/>
      <c r="R177" s="9"/>
      <c r="S177" s="14"/>
      <c r="T177" s="14"/>
      <c r="U177" s="14"/>
      <c r="V177" s="14"/>
      <c r="W177" s="14"/>
      <c r="X177" s="14"/>
      <c r="Y177" s="14"/>
      <c r="Z177" s="14"/>
      <c r="AA177" s="14"/>
    </row>
    <row r="178" spans="1:27">
      <c r="A178" s="6" t="s">
        <v>523</v>
      </c>
      <c r="B178" s="39">
        <v>4401</v>
      </c>
      <c r="C178" s="20" t="s">
        <v>516</v>
      </c>
      <c r="D178" s="5"/>
      <c r="E178" s="5"/>
      <c r="F178" s="5"/>
      <c r="G178" s="5"/>
      <c r="H178" s="9"/>
      <c r="I178" s="9"/>
      <c r="J178" s="14"/>
      <c r="K178" s="14"/>
      <c r="L178" s="14"/>
      <c r="M178" s="14"/>
      <c r="N178" s="14"/>
      <c r="O178" s="14"/>
      <c r="P178" s="14"/>
      <c r="Q178" s="14"/>
      <c r="R178" s="14"/>
      <c r="S178" s="14"/>
      <c r="T178" s="14"/>
      <c r="U178" s="14"/>
      <c r="V178" s="14"/>
      <c r="W178" s="14"/>
      <c r="X178" s="14"/>
      <c r="Y178" s="14"/>
      <c r="Z178" s="14"/>
      <c r="AA178" s="14"/>
    </row>
    <row r="179" spans="1:27">
      <c r="A179" s="6"/>
      <c r="B179" s="47">
        <v>0.104</v>
      </c>
      <c r="C179" s="20" t="s">
        <v>186</v>
      </c>
      <c r="D179" s="5"/>
      <c r="E179" s="5"/>
      <c r="F179" s="5"/>
      <c r="G179" s="5"/>
      <c r="H179" s="9"/>
      <c r="I179" s="9"/>
      <c r="J179" s="14"/>
      <c r="K179" s="14"/>
      <c r="L179" s="14"/>
      <c r="M179" s="14"/>
      <c r="N179" s="14"/>
      <c r="O179" s="14"/>
      <c r="P179" s="14"/>
      <c r="Q179" s="14"/>
      <c r="R179" s="14"/>
      <c r="S179" s="14"/>
      <c r="T179" s="14"/>
      <c r="U179" s="14"/>
      <c r="V179" s="14"/>
      <c r="W179" s="14"/>
      <c r="X179" s="14"/>
      <c r="Y179" s="14"/>
      <c r="Z179" s="14"/>
      <c r="AA179" s="14"/>
    </row>
    <row r="180" spans="1:27">
      <c r="A180" s="6"/>
      <c r="B180" s="23">
        <v>1</v>
      </c>
      <c r="C180" s="6" t="s">
        <v>525</v>
      </c>
      <c r="D180" s="5"/>
      <c r="E180" s="5"/>
      <c r="F180" s="5"/>
      <c r="G180" s="5"/>
      <c r="H180" s="14"/>
      <c r="I180" s="14"/>
      <c r="J180" s="14"/>
      <c r="K180" s="14"/>
      <c r="L180" s="14"/>
      <c r="M180" s="14"/>
      <c r="N180" s="14"/>
      <c r="O180" s="14"/>
      <c r="P180" s="14"/>
      <c r="Q180" s="14"/>
      <c r="R180" s="14"/>
      <c r="S180" s="14"/>
      <c r="T180" s="14"/>
      <c r="U180" s="14"/>
      <c r="V180" s="14"/>
      <c r="W180" s="14"/>
      <c r="X180" s="14"/>
      <c r="Y180" s="14"/>
      <c r="Z180" s="14"/>
      <c r="AA180" s="14"/>
    </row>
    <row r="181" spans="1:27">
      <c r="A181" s="6"/>
      <c r="B181" s="23">
        <v>44</v>
      </c>
      <c r="C181" s="6" t="s">
        <v>526</v>
      </c>
      <c r="D181" s="5"/>
      <c r="E181" s="5"/>
      <c r="F181" s="5"/>
      <c r="G181" s="5"/>
      <c r="H181" s="14"/>
      <c r="I181" s="14"/>
      <c r="J181" s="14"/>
      <c r="K181" s="14"/>
      <c r="L181" s="14"/>
      <c r="M181" s="14"/>
      <c r="N181" s="14"/>
      <c r="O181" s="14"/>
      <c r="P181" s="14"/>
      <c r="Q181" s="14"/>
      <c r="R181" s="14"/>
      <c r="S181" s="14"/>
      <c r="T181" s="14"/>
      <c r="U181" s="14"/>
      <c r="V181" s="14"/>
      <c r="W181" s="14"/>
      <c r="X181" s="14"/>
      <c r="Y181" s="14"/>
      <c r="Z181" s="14"/>
      <c r="AA181" s="14"/>
    </row>
    <row r="182" spans="1:27">
      <c r="A182" s="6"/>
      <c r="B182" s="49" t="s">
        <v>1393</v>
      </c>
      <c r="C182" s="6" t="s">
        <v>1394</v>
      </c>
      <c r="D182" s="25"/>
      <c r="E182" s="25">
        <v>33000</v>
      </c>
      <c r="F182" s="29"/>
      <c r="G182" s="25">
        <f>E182</f>
        <v>33000</v>
      </c>
      <c r="H182" s="26" t="s">
        <v>1501</v>
      </c>
      <c r="I182" s="27"/>
      <c r="J182" s="26"/>
      <c r="K182" s="14"/>
      <c r="L182" s="14"/>
      <c r="M182" s="14"/>
      <c r="N182" s="14"/>
      <c r="O182" s="14"/>
      <c r="P182" s="14"/>
      <c r="Q182" s="14"/>
      <c r="R182" s="28"/>
      <c r="S182" s="27"/>
      <c r="T182" s="26"/>
      <c r="U182" s="14"/>
      <c r="V182" s="14"/>
      <c r="W182" s="14"/>
      <c r="X182" s="14"/>
      <c r="Y182" s="14"/>
      <c r="Z182" s="14"/>
      <c r="AA182" s="14"/>
    </row>
    <row r="183" spans="1:27">
      <c r="A183" s="17" t="s">
        <v>517</v>
      </c>
      <c r="B183" s="1960">
        <v>1</v>
      </c>
      <c r="C183" s="17" t="s">
        <v>525</v>
      </c>
      <c r="D183" s="34"/>
      <c r="E183" s="32">
        <f>E182</f>
        <v>33000</v>
      </c>
      <c r="F183" s="1718">
        <f t="shared" ref="F183:G186" si="2">F182</f>
        <v>0</v>
      </c>
      <c r="G183" s="32">
        <f t="shared" si="2"/>
        <v>33000</v>
      </c>
      <c r="H183" s="14"/>
      <c r="I183" s="14"/>
      <c r="J183" s="14"/>
      <c r="K183" s="14"/>
      <c r="L183" s="14"/>
      <c r="M183" s="14"/>
      <c r="N183" s="14"/>
      <c r="O183" s="14"/>
      <c r="P183" s="14"/>
      <c r="Q183" s="14"/>
      <c r="R183" s="9"/>
      <c r="S183" s="14"/>
      <c r="T183" s="14"/>
      <c r="U183" s="14"/>
      <c r="V183" s="14"/>
      <c r="W183" s="14"/>
      <c r="X183" s="14"/>
      <c r="Y183" s="14"/>
      <c r="Z183" s="14"/>
      <c r="AA183" s="14"/>
    </row>
    <row r="184" spans="1:27">
      <c r="A184" s="15" t="s">
        <v>517</v>
      </c>
      <c r="B184" s="1961">
        <v>0.104</v>
      </c>
      <c r="C184" s="1953" t="s">
        <v>186</v>
      </c>
      <c r="D184" s="48"/>
      <c r="E184" s="32">
        <f>E183</f>
        <v>33000</v>
      </c>
      <c r="F184" s="1718">
        <f t="shared" si="2"/>
        <v>0</v>
      </c>
      <c r="G184" s="32">
        <f t="shared" si="2"/>
        <v>33000</v>
      </c>
      <c r="H184" s="14"/>
      <c r="I184" s="14"/>
      <c r="J184" s="14"/>
      <c r="K184" s="14"/>
      <c r="L184" s="14"/>
      <c r="M184" s="14"/>
      <c r="N184" s="14"/>
      <c r="O184" s="14"/>
      <c r="P184" s="14"/>
      <c r="Q184" s="14"/>
      <c r="R184" s="9"/>
      <c r="S184" s="14"/>
      <c r="T184" s="14"/>
      <c r="U184" s="14"/>
      <c r="V184" s="14"/>
      <c r="W184" s="14"/>
      <c r="X184" s="14"/>
      <c r="Y184" s="14"/>
      <c r="Z184" s="14"/>
      <c r="AA184" s="14"/>
    </row>
    <row r="185" spans="1:27">
      <c r="A185" s="6" t="s">
        <v>517</v>
      </c>
      <c r="B185" s="39">
        <v>4401</v>
      </c>
      <c r="C185" s="20" t="s">
        <v>516</v>
      </c>
      <c r="D185" s="34"/>
      <c r="E185" s="32">
        <f>E184</f>
        <v>33000</v>
      </c>
      <c r="F185" s="1718">
        <f t="shared" si="2"/>
        <v>0</v>
      </c>
      <c r="G185" s="32">
        <f t="shared" si="2"/>
        <v>33000</v>
      </c>
      <c r="H185" s="14"/>
      <c r="I185" s="14"/>
      <c r="J185" s="14"/>
      <c r="K185" s="14"/>
      <c r="L185" s="14"/>
      <c r="M185" s="14"/>
      <c r="N185" s="14"/>
      <c r="O185" s="14"/>
      <c r="P185" s="14"/>
      <c r="Q185" s="14"/>
      <c r="R185" s="9"/>
      <c r="S185" s="14"/>
      <c r="T185" s="14"/>
      <c r="U185" s="14"/>
      <c r="V185" s="14"/>
      <c r="W185" s="14"/>
      <c r="X185" s="14"/>
      <c r="Y185" s="14"/>
      <c r="Z185" s="14"/>
      <c r="AA185" s="14"/>
    </row>
    <row r="186" spans="1:27">
      <c r="A186" s="51" t="s">
        <v>517</v>
      </c>
      <c r="B186" s="52"/>
      <c r="C186" s="53" t="s">
        <v>1392</v>
      </c>
      <c r="D186" s="25"/>
      <c r="E186" s="25">
        <f>E185</f>
        <v>33000</v>
      </c>
      <c r="F186" s="1716">
        <f t="shared" si="2"/>
        <v>0</v>
      </c>
      <c r="G186" s="25">
        <f t="shared" si="2"/>
        <v>33000</v>
      </c>
    </row>
    <row r="187" spans="1:27">
      <c r="A187" s="17" t="s">
        <v>517</v>
      </c>
      <c r="B187" s="18"/>
      <c r="C187" s="46" t="s">
        <v>518</v>
      </c>
      <c r="D187" s="43"/>
      <c r="E187" s="43">
        <f>E186+E174</f>
        <v>162099</v>
      </c>
      <c r="F187" s="43">
        <f>F186+F174</f>
        <v>2880</v>
      </c>
      <c r="G187" s="43">
        <f>G186+G174</f>
        <v>164979</v>
      </c>
    </row>
    <row r="188" spans="1:27">
      <c r="B188" s="1959" t="s">
        <v>1925</v>
      </c>
      <c r="E188" s="54"/>
      <c r="F188" s="54"/>
      <c r="G188" s="55"/>
    </row>
    <row r="189" spans="1:27">
      <c r="B189" s="1959"/>
      <c r="E189" s="54"/>
      <c r="F189" s="54"/>
      <c r="G189" s="55"/>
    </row>
    <row r="190" spans="1:27" ht="58.5" customHeight="1">
      <c r="B190" s="2424" t="s">
        <v>2161</v>
      </c>
      <c r="C190" s="2424"/>
      <c r="D190" s="2424"/>
      <c r="E190" s="2424"/>
      <c r="F190" s="2424"/>
      <c r="G190" s="2424"/>
    </row>
    <row r="192" spans="1:27">
      <c r="B192" s="2"/>
      <c r="C192" s="3"/>
      <c r="D192" s="10"/>
      <c r="F192" s="11"/>
    </row>
    <row r="193" spans="2:6">
      <c r="B193" s="2"/>
      <c r="C193" s="3"/>
      <c r="D193" s="10"/>
      <c r="F193" s="11"/>
    </row>
    <row r="194" spans="2:6">
      <c r="B194" s="2"/>
      <c r="C194" s="3"/>
      <c r="D194" s="10"/>
      <c r="F194" s="11"/>
    </row>
    <row r="195" spans="2:6">
      <c r="B195" s="2"/>
      <c r="C195" s="3"/>
      <c r="D195" s="10"/>
      <c r="F195" s="11"/>
    </row>
    <row r="196" spans="2:6">
      <c r="B196" s="2"/>
      <c r="C196" s="3"/>
      <c r="D196" s="10"/>
      <c r="F196" s="11"/>
    </row>
    <row r="197" spans="2:6">
      <c r="B197" s="2"/>
      <c r="C197" s="3"/>
      <c r="D197" s="10"/>
      <c r="F197" s="11"/>
    </row>
    <row r="198" spans="2:6">
      <c r="B198" s="2"/>
      <c r="C198" s="3"/>
      <c r="D198" s="10"/>
      <c r="F198" s="11"/>
    </row>
    <row r="199" spans="2:6">
      <c r="B199" s="2"/>
      <c r="C199" s="3"/>
      <c r="D199" s="10"/>
      <c r="F199" s="11"/>
    </row>
  </sheetData>
  <customSheetViews>
    <customSheetView guid="{44B5F5DE-C96C-4269-969A-574D4EEEEEF5}" scale="145" showPageBreaks="1" view="pageBreakPreview" showRuler="0" topLeftCell="A86">
      <selection activeCell="K187" sqref="K187"/>
      <rowBreaks count="3" manualBreakCount="3">
        <brk id="53" max="7" man="1"/>
        <brk id="110" max="7" man="1"/>
        <brk id="165" max="7" man="1"/>
      </rowBreaks>
      <pageMargins left="0.74803149606299202" right="0.39370078740157499" top="0.74803149606299202" bottom="0.90551181102362199" header="0.511811023622047" footer="0.59055118110236204"/>
      <printOptions horizontalCentered="1"/>
      <pageSetup paperSize="9" scale="99" fitToHeight="15" orientation="portrait"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topLeftCell="A391">
      <selection activeCell="F125" sqref="E125:F125"/>
      <pageMargins left="0.74803149606299202" right="0.39370078740157499" top="0.74803149606299202" bottom="0.90551181102362199" header="0.511811023622047" footer="0.59055118110236204"/>
      <printOptions horizontalCentered="1"/>
      <pageSetup paperSize="9" fitToHeight="15" orientation="landscape" blackAndWhite="1" useFirstPageNumber="1" r:id="rId2"/>
      <headerFooter alignWithMargins="0">
        <oddHeader xml:space="preserve">&amp;C   </oddHeader>
        <oddFooter>&amp;C&amp;"Times New Roman,Bold"   Vol-I     -    &amp;P</oddFooter>
      </headerFooter>
    </customSheetView>
    <customSheetView guid="{63DB0950-E90F-4380-862C-985B5EB19119}" showRuler="0" topLeftCell="A115">
      <selection activeCell="H56" sqref="H56"/>
      <pageMargins left="0.74803149606299202" right="0.39370078740157499" top="0.74803149606299202" bottom="0.90551181102362199" header="0.511811023622047" footer="0.59055118110236204"/>
      <printOptions horizontalCentered="1"/>
      <pageSetup paperSize="9" fitToHeight="15" orientation="landscape" blackAndWhite="1" useFirstPageNumber="1" r:id="rId3"/>
      <headerFooter alignWithMargins="0">
        <oddHeader xml:space="preserve">&amp;C   </oddHeader>
        <oddFooter>&amp;C&amp;"Times New Roman,Bold"   Vol-I     -    &amp;P</oddFooter>
      </headerFooter>
    </customSheetView>
    <customSheetView guid="{7CE36697-C418-4ED3-BCF0-EA686CB40E87}" scale="115" showPageBreaks="1" printArea="1" hiddenRows="1" view="pageBreakPreview" showRuler="0" topLeftCell="A175">
      <selection activeCell="K190" sqref="K190"/>
      <rowBreaks count="5" manualBreakCount="5">
        <brk id="38" max="7" man="1"/>
        <brk id="75" max="7" man="1"/>
        <brk id="111" max="7" man="1"/>
        <brk id="146" max="7" man="1"/>
        <brk id="183" max="7" man="1"/>
      </rowBreaks>
      <pageMargins left="0.74803149606299202" right="0.74803149606299202" top="0.74803149606299202" bottom="4.13" header="0.35" footer="3"/>
      <printOptions horizontalCentered="1"/>
      <pageSetup paperSize="9" fitToHeight="15" orientation="portrait" blackAndWhite="1" useFirstPageNumber="1" r:id="rId4"/>
      <headerFooter alignWithMargins="0">
        <oddHeader xml:space="preserve">&amp;C   </oddHeader>
        <oddFooter>&amp;C&amp;P</oddFooter>
      </headerFooter>
    </customSheetView>
  </customSheetViews>
  <mergeCells count="6">
    <mergeCell ref="B190:G190"/>
    <mergeCell ref="B12:G12"/>
    <mergeCell ref="A2:G2"/>
    <mergeCell ref="A1:G1"/>
    <mergeCell ref="A3:G3"/>
    <mergeCell ref="B4:G4"/>
  </mergeCells>
  <phoneticPr fontId="15" type="noConversion"/>
  <printOptions horizontalCentered="1"/>
  <pageMargins left="0.74803149606299202" right="0.74803149606299202" top="0.74803149606299202" bottom="4.13" header="0.35" footer="3"/>
  <pageSetup paperSize="9" fitToHeight="15" orientation="portrait" blackAndWhite="1" useFirstPageNumber="1" r:id="rId5"/>
  <headerFooter alignWithMargins="0">
    <oddHeader xml:space="preserve">&amp;C   </oddHeader>
    <oddFooter>&amp;C&amp;P</oddFooter>
  </headerFooter>
  <rowBreaks count="5" manualBreakCount="5">
    <brk id="38" max="7" man="1"/>
    <brk id="75" max="7" man="1"/>
    <brk id="111" max="7" man="1"/>
    <brk id="146" max="7" man="1"/>
    <brk id="183" max="7" man="1"/>
  </rowBreaks>
</worksheet>
</file>

<file path=xl/worksheets/sheet40.xml><?xml version="1.0" encoding="utf-8"?>
<worksheet xmlns="http://schemas.openxmlformats.org/spreadsheetml/2006/main" xmlns:r="http://schemas.openxmlformats.org/officeDocument/2006/relationships">
  <sheetPr syncVertical="1" syncRef="A352" transitionEvaluation="1" codeName="Sheet34" enableFormatConditionsCalculation="0">
    <tabColor indexed="17"/>
  </sheetPr>
  <dimension ref="A1:H457"/>
  <sheetViews>
    <sheetView view="pageBreakPreview" topLeftCell="A352" zoomScaleNormal="160" zoomScaleSheetLayoutView="100" workbookViewId="0">
      <selection activeCell="A367" sqref="A367:I374"/>
    </sheetView>
  </sheetViews>
  <sheetFormatPr defaultColWidth="11" defaultRowHeight="12.75"/>
  <cols>
    <col min="1" max="1" width="6.42578125" style="317" customWidth="1"/>
    <col min="2" max="2" width="8.140625" style="1324" customWidth="1"/>
    <col min="3" max="3" width="34.5703125" style="513" customWidth="1"/>
    <col min="4" max="4" width="7.140625" style="201" customWidth="1"/>
    <col min="5" max="5" width="9.7109375" style="201" customWidth="1"/>
    <col min="6" max="6" width="10.28515625" style="188" customWidth="1"/>
    <col min="7" max="7" width="7.42578125" style="188" bestFit="1" customWidth="1"/>
    <col min="8" max="8" width="2.7109375" style="188" customWidth="1"/>
    <col min="9" max="16384" width="11" style="188"/>
  </cols>
  <sheetData>
    <row r="1" spans="1:7">
      <c r="A1" s="2434" t="s">
        <v>572</v>
      </c>
      <c r="B1" s="2434"/>
      <c r="C1" s="2434"/>
      <c r="D1" s="2434"/>
      <c r="E1" s="2434"/>
      <c r="F1" s="2434"/>
      <c r="G1" s="2434"/>
    </row>
    <row r="2" spans="1:7">
      <c r="A2" s="2434" t="s">
        <v>573</v>
      </c>
      <c r="B2" s="2434"/>
      <c r="C2" s="2434"/>
      <c r="D2" s="2434"/>
      <c r="E2" s="2434"/>
      <c r="F2" s="2434"/>
      <c r="G2" s="2434"/>
    </row>
    <row r="3" spans="1:7">
      <c r="A3" s="324"/>
      <c r="B3" s="267"/>
      <c r="C3" s="1228"/>
      <c r="D3" s="187"/>
      <c r="E3" s="187"/>
      <c r="F3" s="186"/>
      <c r="G3" s="186"/>
    </row>
    <row r="4" spans="1:7">
      <c r="A4" s="2448" t="s">
        <v>1552</v>
      </c>
      <c r="B4" s="2448"/>
      <c r="C4" s="2448"/>
      <c r="D4" s="2448"/>
      <c r="E4" s="2448"/>
      <c r="F4" s="2448"/>
      <c r="G4" s="2448"/>
    </row>
    <row r="5" spans="1:7" ht="13.5">
      <c r="A5" s="590"/>
      <c r="B5" s="2449"/>
      <c r="C5" s="2449"/>
      <c r="D5" s="2449"/>
      <c r="E5" s="2449"/>
      <c r="F5" s="2449"/>
      <c r="G5" s="2449"/>
    </row>
    <row r="6" spans="1:7">
      <c r="A6" s="590"/>
      <c r="B6" s="589"/>
      <c r="C6" s="589"/>
      <c r="D6" s="591"/>
      <c r="E6" s="1845" t="s">
        <v>1217</v>
      </c>
      <c r="F6" s="1845" t="s">
        <v>1218</v>
      </c>
      <c r="G6" s="1845" t="s">
        <v>1043</v>
      </c>
    </row>
    <row r="7" spans="1:7">
      <c r="A7" s="590"/>
      <c r="B7" s="593" t="s">
        <v>1219</v>
      </c>
      <c r="C7" s="589" t="s">
        <v>1220</v>
      </c>
      <c r="D7" s="594" t="s">
        <v>518</v>
      </c>
      <c r="E7" s="935">
        <v>511598</v>
      </c>
      <c r="F7" s="935">
        <v>1033515</v>
      </c>
      <c r="G7" s="935">
        <f>SUM(E7:F7)</f>
        <v>1545113</v>
      </c>
    </row>
    <row r="8" spans="1:7">
      <c r="A8" s="590"/>
      <c r="B8" s="593" t="s">
        <v>1221</v>
      </c>
      <c r="C8" s="596" t="s">
        <v>1222</v>
      </c>
      <c r="D8" s="597"/>
      <c r="E8" s="936"/>
      <c r="F8" s="936"/>
      <c r="G8" s="936"/>
    </row>
    <row r="9" spans="1:7">
      <c r="A9" s="590"/>
      <c r="B9" s="593"/>
      <c r="C9" s="596" t="s">
        <v>985</v>
      </c>
      <c r="D9" s="597" t="s">
        <v>518</v>
      </c>
      <c r="E9" s="936">
        <f>G299</f>
        <v>104740</v>
      </c>
      <c r="F9" s="1931">
        <f>G358</f>
        <v>255864</v>
      </c>
      <c r="G9" s="936">
        <f>SUM(E9:F9)</f>
        <v>360604</v>
      </c>
    </row>
    <row r="10" spans="1:7">
      <c r="A10" s="590"/>
      <c r="B10" s="600" t="s">
        <v>517</v>
      </c>
      <c r="C10" s="589" t="s">
        <v>619</v>
      </c>
      <c r="D10" s="601" t="s">
        <v>518</v>
      </c>
      <c r="E10" s="1856">
        <f>SUM(E7:E9)</f>
        <v>616338</v>
      </c>
      <c r="F10" s="1856">
        <f>SUM(F7:F9)</f>
        <v>1289379</v>
      </c>
      <c r="G10" s="1856">
        <f>SUM(E10:F10)</f>
        <v>1905717</v>
      </c>
    </row>
    <row r="11" spans="1:7">
      <c r="A11" s="590"/>
      <c r="B11" s="593"/>
      <c r="C11" s="589"/>
      <c r="D11" s="603"/>
      <c r="E11" s="934"/>
      <c r="F11" s="1848"/>
      <c r="G11" s="934"/>
    </row>
    <row r="12" spans="1:7">
      <c r="A12" s="590"/>
      <c r="B12" s="593" t="s">
        <v>620</v>
      </c>
      <c r="C12" s="589" t="s">
        <v>621</v>
      </c>
      <c r="D12" s="589"/>
      <c r="E12" s="927"/>
      <c r="F12" s="1859"/>
      <c r="G12" s="927"/>
    </row>
    <row r="13" spans="1:7" ht="13.5" thickBot="1">
      <c r="A13" s="605"/>
      <c r="B13" s="2445" t="s">
        <v>622</v>
      </c>
      <c r="C13" s="2445"/>
      <c r="D13" s="2445"/>
      <c r="E13" s="2445"/>
      <c r="F13" s="2445"/>
      <c r="G13" s="2445"/>
    </row>
    <row r="14" spans="1:7" ht="14.25" thickTop="1" thickBot="1">
      <c r="A14" s="605"/>
      <c r="B14" s="2446" t="s">
        <v>623</v>
      </c>
      <c r="C14" s="2446"/>
      <c r="D14" s="2446"/>
      <c r="E14" s="1782" t="s">
        <v>519</v>
      </c>
      <c r="F14" s="1782" t="s">
        <v>624</v>
      </c>
      <c r="G14" s="1865" t="s">
        <v>1043</v>
      </c>
    </row>
    <row r="15" spans="1:7" s="1100" customFormat="1" ht="13.5" thickTop="1">
      <c r="A15" s="1101"/>
      <c r="B15" s="1102"/>
      <c r="C15" s="1319"/>
      <c r="D15" s="1104"/>
      <c r="E15" s="1104"/>
      <c r="F15" s="1104"/>
      <c r="G15" s="1104"/>
    </row>
    <row r="16" spans="1:7">
      <c r="A16" s="308"/>
      <c r="B16" s="288"/>
      <c r="C16" s="269" t="s">
        <v>522</v>
      </c>
      <c r="D16" s="212"/>
      <c r="E16" s="212"/>
      <c r="F16" s="212"/>
      <c r="G16" s="213"/>
    </row>
    <row r="17" spans="1:7">
      <c r="A17" s="308" t="s">
        <v>523</v>
      </c>
      <c r="B17" s="270">
        <v>2215</v>
      </c>
      <c r="C17" s="269" t="s">
        <v>79</v>
      </c>
      <c r="D17" s="212"/>
      <c r="E17" s="212"/>
      <c r="F17" s="212"/>
      <c r="G17" s="212"/>
    </row>
    <row r="18" spans="1:7">
      <c r="A18" s="308"/>
      <c r="B18" s="284">
        <v>1</v>
      </c>
      <c r="C18" s="248" t="s">
        <v>80</v>
      </c>
      <c r="D18" s="212"/>
      <c r="E18" s="212"/>
      <c r="F18" s="212"/>
      <c r="G18" s="212"/>
    </row>
    <row r="19" spans="1:7">
      <c r="A19" s="308"/>
      <c r="B19" s="910">
        <v>1.0009999999999999</v>
      </c>
      <c r="C19" s="269" t="s">
        <v>1431</v>
      </c>
      <c r="D19" s="212"/>
      <c r="E19" s="212"/>
      <c r="F19" s="212"/>
      <c r="G19" s="212"/>
    </row>
    <row r="20" spans="1:7">
      <c r="A20" s="308"/>
      <c r="B20" s="288">
        <v>36</v>
      </c>
      <c r="C20" s="248" t="s">
        <v>1006</v>
      </c>
      <c r="D20" s="192"/>
      <c r="E20" s="192"/>
      <c r="F20" s="192"/>
      <c r="G20" s="192"/>
    </row>
    <row r="21" spans="1:7">
      <c r="A21" s="308"/>
      <c r="B21" s="288">
        <v>44</v>
      </c>
      <c r="C21" s="248" t="s">
        <v>526</v>
      </c>
      <c r="D21" s="192"/>
      <c r="E21" s="192"/>
      <c r="F21" s="192"/>
      <c r="G21" s="192"/>
    </row>
    <row r="22" spans="1:7">
      <c r="A22" s="308"/>
      <c r="B22" s="247" t="s">
        <v>1008</v>
      </c>
      <c r="C22" s="248" t="s">
        <v>530</v>
      </c>
      <c r="D22" s="212"/>
      <c r="E22" s="25">
        <v>300</v>
      </c>
      <c r="F22" s="1792">
        <v>0</v>
      </c>
      <c r="G22" s="212">
        <f>F22+E22</f>
        <v>300</v>
      </c>
    </row>
    <row r="23" spans="1:7">
      <c r="A23" s="308"/>
      <c r="B23" s="247" t="s">
        <v>1009</v>
      </c>
      <c r="C23" s="248" t="s">
        <v>532</v>
      </c>
      <c r="D23" s="212"/>
      <c r="E23" s="212">
        <v>573</v>
      </c>
      <c r="F23" s="1792">
        <v>0</v>
      </c>
      <c r="G23" s="212">
        <f>F23+E23</f>
        <v>573</v>
      </c>
    </row>
    <row r="24" spans="1:7">
      <c r="A24" s="308" t="s">
        <v>517</v>
      </c>
      <c r="B24" s="288">
        <v>44</v>
      </c>
      <c r="C24" s="248" t="s">
        <v>526</v>
      </c>
      <c r="D24" s="212"/>
      <c r="E24" s="229">
        <f>SUM(E22:E23)</f>
        <v>873</v>
      </c>
      <c r="F24" s="1796">
        <f>SUM(F22:F23)</f>
        <v>0</v>
      </c>
      <c r="G24" s="229">
        <f>SUM(G22:G23)</f>
        <v>873</v>
      </c>
    </row>
    <row r="25" spans="1:7">
      <c r="A25" s="308"/>
      <c r="B25" s="288"/>
      <c r="C25" s="248"/>
      <c r="D25" s="212"/>
      <c r="E25" s="212"/>
      <c r="F25" s="212"/>
      <c r="G25" s="212"/>
    </row>
    <row r="26" spans="1:7">
      <c r="A26" s="308"/>
      <c r="B26" s="288">
        <v>45</v>
      </c>
      <c r="C26" s="248" t="s">
        <v>537</v>
      </c>
      <c r="D26" s="212"/>
      <c r="E26" s="212"/>
      <c r="F26" s="212"/>
      <c r="G26" s="212"/>
    </row>
    <row r="27" spans="1:7">
      <c r="A27" s="308"/>
      <c r="B27" s="247" t="s">
        <v>1010</v>
      </c>
      <c r="C27" s="248" t="s">
        <v>528</v>
      </c>
      <c r="D27" s="30"/>
      <c r="E27" s="212">
        <v>2123</v>
      </c>
      <c r="F27" s="1778">
        <v>0</v>
      </c>
      <c r="G27" s="212">
        <f>F27+E27</f>
        <v>2123</v>
      </c>
    </row>
    <row r="28" spans="1:7">
      <c r="A28" s="308"/>
      <c r="B28" s="247" t="s">
        <v>1011</v>
      </c>
      <c r="C28" s="248" t="s">
        <v>530</v>
      </c>
      <c r="D28" s="30"/>
      <c r="E28" s="212">
        <v>49</v>
      </c>
      <c r="F28" s="1778">
        <v>0</v>
      </c>
      <c r="G28" s="212">
        <f>F28+E28</f>
        <v>49</v>
      </c>
    </row>
    <row r="29" spans="1:7">
      <c r="A29" s="308"/>
      <c r="B29" s="247" t="s">
        <v>1012</v>
      </c>
      <c r="C29" s="248" t="s">
        <v>532</v>
      </c>
      <c r="D29" s="30"/>
      <c r="E29" s="212">
        <v>150</v>
      </c>
      <c r="F29" s="1778">
        <v>0</v>
      </c>
      <c r="G29" s="212">
        <f>F29+E29</f>
        <v>150</v>
      </c>
    </row>
    <row r="30" spans="1:7">
      <c r="A30" s="308" t="s">
        <v>517</v>
      </c>
      <c r="B30" s="288">
        <v>45</v>
      </c>
      <c r="C30" s="248" t="s">
        <v>537</v>
      </c>
      <c r="D30" s="30"/>
      <c r="E30" s="229">
        <f>SUM(E27:E29)</f>
        <v>2322</v>
      </c>
      <c r="F30" s="1796">
        <f>SUM(F27:F29)</f>
        <v>0</v>
      </c>
      <c r="G30" s="229">
        <f>SUM(G27:G29)</f>
        <v>2322</v>
      </c>
    </row>
    <row r="31" spans="1:7">
      <c r="A31" s="308"/>
      <c r="B31" s="288"/>
      <c r="C31" s="248"/>
      <c r="D31" s="212"/>
      <c r="E31" s="212"/>
      <c r="F31" s="212"/>
      <c r="G31" s="212"/>
    </row>
    <row r="32" spans="1:7">
      <c r="A32" s="308"/>
      <c r="B32" s="288">
        <v>46</v>
      </c>
      <c r="C32" s="248" t="s">
        <v>542</v>
      </c>
      <c r="D32" s="192"/>
      <c r="E32" s="192"/>
      <c r="F32" s="192"/>
      <c r="G32" s="192"/>
    </row>
    <row r="33" spans="1:7">
      <c r="A33" s="308"/>
      <c r="B33" s="247" t="s">
        <v>1013</v>
      </c>
      <c r="C33" s="248" t="s">
        <v>530</v>
      </c>
      <c r="D33" s="212"/>
      <c r="E33" s="212">
        <v>49</v>
      </c>
      <c r="F33" s="1778">
        <v>0</v>
      </c>
      <c r="G33" s="212">
        <f>F33+E33</f>
        <v>49</v>
      </c>
    </row>
    <row r="34" spans="1:7">
      <c r="A34" s="308"/>
      <c r="B34" s="247" t="s">
        <v>1014</v>
      </c>
      <c r="C34" s="248" t="s">
        <v>532</v>
      </c>
      <c r="D34" s="212"/>
      <c r="E34" s="212">
        <v>150</v>
      </c>
      <c r="F34" s="1778">
        <v>0</v>
      </c>
      <c r="G34" s="212">
        <f>F34+E34</f>
        <v>150</v>
      </c>
    </row>
    <row r="35" spans="1:7">
      <c r="A35" s="308" t="s">
        <v>517</v>
      </c>
      <c r="B35" s="288">
        <v>46</v>
      </c>
      <c r="C35" s="248" t="s">
        <v>542</v>
      </c>
      <c r="D35" s="212"/>
      <c r="E35" s="229">
        <f>SUM(E33:E34)</f>
        <v>199</v>
      </c>
      <c r="F35" s="1796">
        <f>SUM(F33:F34)</f>
        <v>0</v>
      </c>
      <c r="G35" s="229">
        <f>SUM(G33:G34)</f>
        <v>199</v>
      </c>
    </row>
    <row r="36" spans="1:7">
      <c r="A36" s="308"/>
      <c r="B36" s="288"/>
      <c r="C36" s="248"/>
      <c r="D36" s="212"/>
      <c r="E36" s="212"/>
      <c r="F36" s="212"/>
      <c r="G36" s="212"/>
    </row>
    <row r="37" spans="1:7">
      <c r="A37" s="497"/>
      <c r="B37" s="2196">
        <v>47</v>
      </c>
      <c r="C37" s="279" t="s">
        <v>546</v>
      </c>
      <c r="D37" s="307"/>
      <c r="E37" s="307"/>
      <c r="F37" s="307"/>
      <c r="G37" s="307"/>
    </row>
    <row r="38" spans="1:7">
      <c r="A38" s="2016"/>
      <c r="B38" s="281" t="s">
        <v>1015</v>
      </c>
      <c r="C38" s="280" t="s">
        <v>528</v>
      </c>
      <c r="D38" s="233"/>
      <c r="E38" s="241">
        <v>742</v>
      </c>
      <c r="F38" s="2125">
        <v>0</v>
      </c>
      <c r="G38" s="241">
        <f>F38+E38</f>
        <v>742</v>
      </c>
    </row>
    <row r="39" spans="1:7">
      <c r="A39" s="308"/>
      <c r="B39" s="247" t="s">
        <v>1016</v>
      </c>
      <c r="C39" s="248" t="s">
        <v>530</v>
      </c>
      <c r="D39" s="192"/>
      <c r="E39" s="212">
        <v>49</v>
      </c>
      <c r="F39" s="1792">
        <v>0</v>
      </c>
      <c r="G39" s="212">
        <f>F39+E39</f>
        <v>49</v>
      </c>
    </row>
    <row r="40" spans="1:7">
      <c r="A40" s="308"/>
      <c r="B40" s="247" t="s">
        <v>1017</v>
      </c>
      <c r="C40" s="248" t="s">
        <v>532</v>
      </c>
      <c r="D40" s="192"/>
      <c r="E40" s="212">
        <v>150</v>
      </c>
      <c r="F40" s="1792">
        <v>0</v>
      </c>
      <c r="G40" s="212">
        <f>F40+E40</f>
        <v>150</v>
      </c>
    </row>
    <row r="41" spans="1:7">
      <c r="A41" s="308" t="s">
        <v>517</v>
      </c>
      <c r="B41" s="288">
        <v>47</v>
      </c>
      <c r="C41" s="248" t="s">
        <v>546</v>
      </c>
      <c r="D41" s="212"/>
      <c r="E41" s="229">
        <f>SUM(E38:E40)</f>
        <v>941</v>
      </c>
      <c r="F41" s="1796">
        <f>SUM(F38:F40)</f>
        <v>0</v>
      </c>
      <c r="G41" s="229">
        <f>SUM(G38:G40)</f>
        <v>941</v>
      </c>
    </row>
    <row r="42" spans="1:7">
      <c r="A42" s="308"/>
      <c r="B42" s="288"/>
      <c r="C42" s="248"/>
      <c r="D42" s="212"/>
      <c r="E42" s="212"/>
      <c r="F42" s="212"/>
      <c r="G42" s="212"/>
    </row>
    <row r="43" spans="1:7">
      <c r="A43" s="308"/>
      <c r="B43" s="288">
        <v>48</v>
      </c>
      <c r="C43" s="248" t="s">
        <v>550</v>
      </c>
      <c r="D43" s="192"/>
      <c r="E43" s="192"/>
      <c r="F43" s="192"/>
      <c r="G43" s="192"/>
    </row>
    <row r="44" spans="1:7">
      <c r="A44" s="308"/>
      <c r="B44" s="247" t="s">
        <v>1018</v>
      </c>
      <c r="C44" s="248" t="s">
        <v>528</v>
      </c>
      <c r="D44" s="192"/>
      <c r="E44" s="212">
        <v>797</v>
      </c>
      <c r="F44" s="1792">
        <v>0</v>
      </c>
      <c r="G44" s="212">
        <f>F44+E44</f>
        <v>797</v>
      </c>
    </row>
    <row r="45" spans="1:7">
      <c r="A45" s="308"/>
      <c r="B45" s="247" t="s">
        <v>1019</v>
      </c>
      <c r="C45" s="248" t="s">
        <v>530</v>
      </c>
      <c r="D45" s="192"/>
      <c r="E45" s="212">
        <v>49</v>
      </c>
      <c r="F45" s="1792">
        <v>0</v>
      </c>
      <c r="G45" s="212">
        <f>F45+E45</f>
        <v>49</v>
      </c>
    </row>
    <row r="46" spans="1:7">
      <c r="A46" s="308"/>
      <c r="B46" s="247" t="s">
        <v>1020</v>
      </c>
      <c r="C46" s="248" t="s">
        <v>532</v>
      </c>
      <c r="D46" s="192"/>
      <c r="E46" s="212">
        <v>150</v>
      </c>
      <c r="F46" s="1792">
        <v>0</v>
      </c>
      <c r="G46" s="212">
        <f>F46+E46</f>
        <v>150</v>
      </c>
    </row>
    <row r="47" spans="1:7">
      <c r="A47" s="308" t="s">
        <v>517</v>
      </c>
      <c r="B47" s="288">
        <v>48</v>
      </c>
      <c r="C47" s="248" t="s">
        <v>550</v>
      </c>
      <c r="D47" s="212"/>
      <c r="E47" s="229">
        <f>SUM(E44:E46)</f>
        <v>996</v>
      </c>
      <c r="F47" s="1796">
        <f>SUM(F44:F46)</f>
        <v>0</v>
      </c>
      <c r="G47" s="229">
        <f>SUM(G44:G46)</f>
        <v>996</v>
      </c>
    </row>
    <row r="48" spans="1:7">
      <c r="A48" s="308" t="s">
        <v>517</v>
      </c>
      <c r="B48" s="288">
        <v>36</v>
      </c>
      <c r="C48" s="248" t="s">
        <v>1006</v>
      </c>
      <c r="D48" s="212"/>
      <c r="E48" s="229">
        <f>E47+E41+E35+E30+E24</f>
        <v>5331</v>
      </c>
      <c r="F48" s="1796">
        <f>F47+F41+F35+F30+F24</f>
        <v>0</v>
      </c>
      <c r="G48" s="229">
        <f>G47+G41+G35+G30+G24</f>
        <v>5331</v>
      </c>
    </row>
    <row r="49" spans="1:8">
      <c r="A49" s="308" t="s">
        <v>517</v>
      </c>
      <c r="B49" s="910">
        <v>1.0009999999999999</v>
      </c>
      <c r="C49" s="269" t="s">
        <v>1431</v>
      </c>
      <c r="D49" s="212"/>
      <c r="E49" s="229">
        <f t="shared" ref="E49:G51" si="0">E48</f>
        <v>5331</v>
      </c>
      <c r="F49" s="1796">
        <f t="shared" si="0"/>
        <v>0</v>
      </c>
      <c r="G49" s="229">
        <f t="shared" si="0"/>
        <v>5331</v>
      </c>
    </row>
    <row r="50" spans="1:8" ht="13.5" customHeight="1">
      <c r="A50" s="308" t="s">
        <v>517</v>
      </c>
      <c r="B50" s="284">
        <v>1</v>
      </c>
      <c r="C50" s="248" t="s">
        <v>80</v>
      </c>
      <c r="D50" s="212"/>
      <c r="E50" s="229">
        <f t="shared" si="0"/>
        <v>5331</v>
      </c>
      <c r="F50" s="1932">
        <f t="shared" si="0"/>
        <v>0</v>
      </c>
      <c r="G50" s="229">
        <f t="shared" si="0"/>
        <v>5331</v>
      </c>
    </row>
    <row r="51" spans="1:8" ht="13.5" customHeight="1">
      <c r="A51" s="308" t="s">
        <v>517</v>
      </c>
      <c r="B51" s="270">
        <v>2215</v>
      </c>
      <c r="C51" s="269" t="s">
        <v>79</v>
      </c>
      <c r="D51" s="212"/>
      <c r="E51" s="229">
        <f t="shared" si="0"/>
        <v>5331</v>
      </c>
      <c r="F51" s="1932">
        <f t="shared" si="0"/>
        <v>0</v>
      </c>
      <c r="G51" s="229">
        <f t="shared" si="0"/>
        <v>5331</v>
      </c>
      <c r="H51" s="188" t="s">
        <v>697</v>
      </c>
    </row>
    <row r="52" spans="1:8">
      <c r="A52" s="308"/>
      <c r="B52" s="290"/>
      <c r="C52" s="169"/>
      <c r="D52" s="212"/>
      <c r="E52" s="212"/>
      <c r="F52" s="212"/>
      <c r="G52" s="212"/>
    </row>
    <row r="53" spans="1:8" ht="25.5">
      <c r="A53" s="308" t="s">
        <v>523</v>
      </c>
      <c r="B53" s="270">
        <v>2501</v>
      </c>
      <c r="C53" s="269" t="s">
        <v>1235</v>
      </c>
      <c r="D53" s="192"/>
      <c r="E53" s="220"/>
      <c r="F53" s="220"/>
      <c r="G53" s="220"/>
    </row>
    <row r="54" spans="1:8">
      <c r="A54" s="308"/>
      <c r="B54" s="284">
        <v>1</v>
      </c>
      <c r="C54" s="248" t="s">
        <v>1023</v>
      </c>
      <c r="D54" s="192"/>
      <c r="E54" s="192"/>
      <c r="F54" s="192"/>
      <c r="G54" s="192"/>
    </row>
    <row r="55" spans="1:8">
      <c r="A55" s="308"/>
      <c r="B55" s="910">
        <v>1.0009999999999999</v>
      </c>
      <c r="C55" s="269" t="s">
        <v>524</v>
      </c>
      <c r="D55" s="212"/>
      <c r="E55" s="212"/>
      <c r="F55" s="212"/>
      <c r="G55" s="212"/>
    </row>
    <row r="56" spans="1:8">
      <c r="A56" s="308"/>
      <c r="B56" s="288">
        <v>45</v>
      </c>
      <c r="C56" s="248" t="s">
        <v>1024</v>
      </c>
      <c r="D56" s="212"/>
      <c r="E56" s="212"/>
      <c r="F56" s="212"/>
      <c r="G56" s="212"/>
    </row>
    <row r="57" spans="1:8">
      <c r="A57" s="308"/>
      <c r="B57" s="288">
        <v>71</v>
      </c>
      <c r="C57" s="248" t="s">
        <v>1025</v>
      </c>
      <c r="D57" s="212"/>
      <c r="E57" s="212"/>
      <c r="F57" s="212"/>
      <c r="G57" s="212"/>
    </row>
    <row r="58" spans="1:8">
      <c r="A58" s="308"/>
      <c r="B58" s="288" t="s">
        <v>1026</v>
      </c>
      <c r="C58" s="248" t="s">
        <v>528</v>
      </c>
      <c r="D58" s="212"/>
      <c r="E58" s="25">
        <v>1100</v>
      </c>
      <c r="F58" s="1778">
        <v>0</v>
      </c>
      <c r="G58" s="25">
        <f>F58+E58</f>
        <v>1100</v>
      </c>
    </row>
    <row r="59" spans="1:8">
      <c r="A59" s="308"/>
      <c r="B59" s="288" t="s">
        <v>1027</v>
      </c>
      <c r="C59" s="248" t="s">
        <v>530</v>
      </c>
      <c r="D59" s="212"/>
      <c r="E59" s="25">
        <v>29</v>
      </c>
      <c r="F59" s="1778">
        <v>0</v>
      </c>
      <c r="G59" s="25">
        <f>F59+E59</f>
        <v>29</v>
      </c>
    </row>
    <row r="60" spans="1:8">
      <c r="A60" s="308"/>
      <c r="B60" s="288" t="s">
        <v>1028</v>
      </c>
      <c r="C60" s="248" t="s">
        <v>532</v>
      </c>
      <c r="D60" s="212"/>
      <c r="E60" s="25">
        <v>150</v>
      </c>
      <c r="F60" s="1778">
        <v>0</v>
      </c>
      <c r="G60" s="25">
        <f>F60+E60</f>
        <v>150</v>
      </c>
    </row>
    <row r="61" spans="1:8">
      <c r="A61" s="308" t="s">
        <v>517</v>
      </c>
      <c r="B61" s="288">
        <v>71</v>
      </c>
      <c r="C61" s="248" t="s">
        <v>1025</v>
      </c>
      <c r="D61" s="212"/>
      <c r="E61" s="32">
        <f>SUM(E58:E60)</f>
        <v>1279</v>
      </c>
      <c r="F61" s="1796">
        <f>SUM(F58:F60)</f>
        <v>0</v>
      </c>
      <c r="G61" s="32">
        <f>SUM(G58:G60)</f>
        <v>1279</v>
      </c>
    </row>
    <row r="62" spans="1:8">
      <c r="A62" s="308"/>
      <c r="B62" s="288"/>
      <c r="C62" s="248"/>
      <c r="D62" s="212"/>
      <c r="E62" s="212"/>
      <c r="F62" s="212"/>
      <c r="G62" s="212"/>
    </row>
    <row r="63" spans="1:8">
      <c r="A63" s="308"/>
      <c r="B63" s="288">
        <v>72</v>
      </c>
      <c r="C63" s="248" t="s">
        <v>1029</v>
      </c>
      <c r="D63" s="212"/>
      <c r="E63" s="212"/>
      <c r="F63" s="212"/>
      <c r="G63" s="212"/>
    </row>
    <row r="64" spans="1:8">
      <c r="A64" s="308"/>
      <c r="B64" s="288" t="s">
        <v>1030</v>
      </c>
      <c r="C64" s="248" t="s">
        <v>528</v>
      </c>
      <c r="D64" s="212"/>
      <c r="E64" s="25">
        <v>2380</v>
      </c>
      <c r="F64" s="2195">
        <v>0</v>
      </c>
      <c r="G64" s="25">
        <f>F65+E64</f>
        <v>2380</v>
      </c>
    </row>
    <row r="65" spans="1:7">
      <c r="A65" s="308"/>
      <c r="B65" s="288" t="s">
        <v>1031</v>
      </c>
      <c r="C65" s="248" t="s">
        <v>530</v>
      </c>
      <c r="D65" s="212"/>
      <c r="E65" s="25">
        <v>29</v>
      </c>
      <c r="F65" s="1778">
        <v>0</v>
      </c>
      <c r="G65" s="25">
        <f>F66+E65</f>
        <v>29</v>
      </c>
    </row>
    <row r="66" spans="1:7">
      <c r="A66" s="308"/>
      <c r="B66" s="288" t="s">
        <v>1032</v>
      </c>
      <c r="C66" s="248" t="s">
        <v>532</v>
      </c>
      <c r="D66" s="212"/>
      <c r="E66" s="25">
        <v>150</v>
      </c>
      <c r="F66" s="1778">
        <v>0</v>
      </c>
      <c r="G66" s="25">
        <f>F67+E66</f>
        <v>150</v>
      </c>
    </row>
    <row r="67" spans="1:7">
      <c r="A67" s="308" t="s">
        <v>517</v>
      </c>
      <c r="B67" s="288">
        <v>72</v>
      </c>
      <c r="C67" s="248" t="s">
        <v>1029</v>
      </c>
      <c r="D67" s="212"/>
      <c r="E67" s="32">
        <f>SUM(E64:E66)</f>
        <v>2559</v>
      </c>
      <c r="F67" s="1796">
        <f>SUM(F65:F66)</f>
        <v>0</v>
      </c>
      <c r="G67" s="32">
        <f>SUM(G64:G66)</f>
        <v>2559</v>
      </c>
    </row>
    <row r="68" spans="1:7">
      <c r="A68" s="308"/>
      <c r="B68" s="288"/>
      <c r="C68" s="248"/>
      <c r="D68" s="212"/>
      <c r="E68" s="212"/>
      <c r="F68" s="212"/>
      <c r="G68" s="212"/>
    </row>
    <row r="69" spans="1:7">
      <c r="A69" s="308"/>
      <c r="B69" s="288">
        <v>73</v>
      </c>
      <c r="C69" s="248" t="s">
        <v>1033</v>
      </c>
      <c r="D69" s="212"/>
      <c r="E69" s="212"/>
      <c r="F69" s="212"/>
      <c r="G69" s="212"/>
    </row>
    <row r="70" spans="1:7">
      <c r="A70" s="308"/>
      <c r="B70" s="288" t="s">
        <v>1034</v>
      </c>
      <c r="C70" s="248" t="s">
        <v>528</v>
      </c>
      <c r="D70" s="212"/>
      <c r="E70" s="25">
        <v>3900</v>
      </c>
      <c r="F70" s="1778">
        <v>0</v>
      </c>
      <c r="G70" s="25">
        <f>F70+E70</f>
        <v>3900</v>
      </c>
    </row>
    <row r="71" spans="1:7">
      <c r="A71" s="308"/>
      <c r="B71" s="288" t="s">
        <v>1035</v>
      </c>
      <c r="C71" s="248" t="s">
        <v>530</v>
      </c>
      <c r="D71" s="212"/>
      <c r="E71" s="25">
        <v>29</v>
      </c>
      <c r="F71" s="1778">
        <v>0</v>
      </c>
      <c r="G71" s="25">
        <f>F71+E71</f>
        <v>29</v>
      </c>
    </row>
    <row r="72" spans="1:7">
      <c r="A72" s="497"/>
      <c r="B72" s="2196" t="s">
        <v>292</v>
      </c>
      <c r="C72" s="279" t="s">
        <v>532</v>
      </c>
      <c r="D72" s="263"/>
      <c r="E72" s="34">
        <v>150</v>
      </c>
      <c r="F72" s="1809">
        <v>0</v>
      </c>
      <c r="G72" s="34">
        <f>F72+E72</f>
        <v>150</v>
      </c>
    </row>
    <row r="73" spans="1:7" ht="13.35" customHeight="1">
      <c r="A73" s="2016" t="s">
        <v>517</v>
      </c>
      <c r="B73" s="2116">
        <v>73</v>
      </c>
      <c r="C73" s="280" t="s">
        <v>1033</v>
      </c>
      <c r="D73" s="241"/>
      <c r="E73" s="32">
        <f>SUM(E70:E72)</f>
        <v>4079</v>
      </c>
      <c r="F73" s="1796">
        <f>SUM(F70:F72)</f>
        <v>0</v>
      </c>
      <c r="G73" s="32">
        <f>SUM(G70:G72)</f>
        <v>4079</v>
      </c>
    </row>
    <row r="74" spans="1:7" ht="13.35" customHeight="1">
      <c r="A74" s="308"/>
      <c r="B74" s="288"/>
      <c r="C74" s="248"/>
      <c r="D74" s="212"/>
      <c r="E74" s="212"/>
      <c r="F74" s="212"/>
      <c r="G74" s="212"/>
    </row>
    <row r="75" spans="1:7" ht="13.35" customHeight="1">
      <c r="A75" s="308"/>
      <c r="B75" s="288">
        <v>74</v>
      </c>
      <c r="C75" s="248" t="s">
        <v>293</v>
      </c>
      <c r="D75" s="212"/>
      <c r="E75" s="212"/>
      <c r="F75" s="212"/>
      <c r="G75" s="212"/>
    </row>
    <row r="76" spans="1:7" ht="13.35" customHeight="1">
      <c r="A76" s="308"/>
      <c r="B76" s="288" t="s">
        <v>294</v>
      </c>
      <c r="C76" s="248" t="s">
        <v>528</v>
      </c>
      <c r="D76" s="212"/>
      <c r="E76" s="25">
        <v>5471</v>
      </c>
      <c r="F76" s="1778">
        <v>0</v>
      </c>
      <c r="G76" s="25">
        <f>F76+E76</f>
        <v>5471</v>
      </c>
    </row>
    <row r="77" spans="1:7" ht="13.35" customHeight="1">
      <c r="A77" s="308"/>
      <c r="B77" s="288" t="s">
        <v>295</v>
      </c>
      <c r="C77" s="248" t="s">
        <v>530</v>
      </c>
      <c r="D77" s="212"/>
      <c r="E77" s="25">
        <v>29</v>
      </c>
      <c r="F77" s="1778">
        <v>0</v>
      </c>
      <c r="G77" s="25">
        <f>F77+E77</f>
        <v>29</v>
      </c>
    </row>
    <row r="78" spans="1:7" ht="13.35" customHeight="1">
      <c r="A78" s="308"/>
      <c r="B78" s="288" t="s">
        <v>296</v>
      </c>
      <c r="C78" s="248" t="s">
        <v>532</v>
      </c>
      <c r="D78" s="212"/>
      <c r="E78" s="25">
        <v>150</v>
      </c>
      <c r="F78" s="1778">
        <v>0</v>
      </c>
      <c r="G78" s="25">
        <f>F78+E78</f>
        <v>150</v>
      </c>
    </row>
    <row r="79" spans="1:7" ht="13.35" customHeight="1">
      <c r="A79" s="308" t="s">
        <v>517</v>
      </c>
      <c r="B79" s="288">
        <v>74</v>
      </c>
      <c r="C79" s="248" t="s">
        <v>293</v>
      </c>
      <c r="D79" s="212"/>
      <c r="E79" s="32">
        <f>SUM(E76:E78)</f>
        <v>5650</v>
      </c>
      <c r="F79" s="1796">
        <f>SUM(F76:F78)</f>
        <v>0</v>
      </c>
      <c r="G79" s="32">
        <f>SUM(G76:G78)</f>
        <v>5650</v>
      </c>
    </row>
    <row r="80" spans="1:7" ht="13.35" customHeight="1">
      <c r="A80" s="308"/>
      <c r="B80" s="288"/>
      <c r="C80" s="248"/>
      <c r="D80" s="212"/>
      <c r="E80" s="212"/>
      <c r="F80" s="212"/>
      <c r="G80" s="212"/>
    </row>
    <row r="81" spans="1:7" ht="13.35" customHeight="1">
      <c r="A81" s="308"/>
      <c r="B81" s="288">
        <v>75</v>
      </c>
      <c r="C81" s="248" t="s">
        <v>297</v>
      </c>
      <c r="D81" s="212"/>
      <c r="E81" s="212"/>
      <c r="F81" s="212"/>
      <c r="G81" s="212"/>
    </row>
    <row r="82" spans="1:7" ht="13.35" customHeight="1">
      <c r="A82" s="308"/>
      <c r="B82" s="288" t="s">
        <v>298</v>
      </c>
      <c r="C82" s="248" t="s">
        <v>528</v>
      </c>
      <c r="D82" s="212"/>
      <c r="E82" s="25">
        <v>1730</v>
      </c>
      <c r="F82" s="1778">
        <v>0</v>
      </c>
      <c r="G82" s="25">
        <f>F82+E82</f>
        <v>1730</v>
      </c>
    </row>
    <row r="83" spans="1:7" ht="13.35" customHeight="1">
      <c r="A83" s="308"/>
      <c r="B83" s="288" t="s">
        <v>299</v>
      </c>
      <c r="C83" s="248" t="s">
        <v>530</v>
      </c>
      <c r="D83" s="212"/>
      <c r="E83" s="25">
        <v>29</v>
      </c>
      <c r="F83" s="1778">
        <v>0</v>
      </c>
      <c r="G83" s="25">
        <f>F83+E83</f>
        <v>29</v>
      </c>
    </row>
    <row r="84" spans="1:7" ht="13.35" customHeight="1">
      <c r="A84" s="308"/>
      <c r="B84" s="288" t="s">
        <v>300</v>
      </c>
      <c r="C84" s="248" t="s">
        <v>532</v>
      </c>
      <c r="D84" s="212"/>
      <c r="E84" s="25">
        <v>150</v>
      </c>
      <c r="F84" s="1778">
        <v>0</v>
      </c>
      <c r="G84" s="25">
        <f>F84+E84</f>
        <v>150</v>
      </c>
    </row>
    <row r="85" spans="1:7" ht="13.35" customHeight="1">
      <c r="A85" s="308" t="s">
        <v>517</v>
      </c>
      <c r="B85" s="288">
        <v>75</v>
      </c>
      <c r="C85" s="248" t="s">
        <v>297</v>
      </c>
      <c r="D85" s="212"/>
      <c r="E85" s="32">
        <f>SUM(E82:E84)</f>
        <v>1909</v>
      </c>
      <c r="F85" s="1796">
        <f>SUM(F82:F84)</f>
        <v>0</v>
      </c>
      <c r="G85" s="32">
        <f>SUM(G82:G84)</f>
        <v>1909</v>
      </c>
    </row>
    <row r="86" spans="1:7" ht="13.35" customHeight="1">
      <c r="A86" s="308"/>
      <c r="B86" s="288"/>
      <c r="C86" s="248"/>
      <c r="D86" s="212"/>
      <c r="E86" s="212"/>
      <c r="F86" s="212"/>
      <c r="G86" s="212"/>
    </row>
    <row r="87" spans="1:7" ht="25.5">
      <c r="A87" s="308"/>
      <c r="B87" s="288">
        <v>76</v>
      </c>
      <c r="C87" s="248" t="s">
        <v>301</v>
      </c>
      <c r="D87" s="212"/>
      <c r="E87" s="212"/>
      <c r="F87" s="212"/>
      <c r="G87" s="212"/>
    </row>
    <row r="88" spans="1:7" ht="13.35" customHeight="1">
      <c r="A88" s="308"/>
      <c r="B88" s="288" t="s">
        <v>302</v>
      </c>
      <c r="C88" s="248" t="s">
        <v>528</v>
      </c>
      <c r="D88" s="212"/>
      <c r="E88" s="25">
        <v>2229</v>
      </c>
      <c r="F88" s="1778">
        <v>0</v>
      </c>
      <c r="G88" s="25">
        <f>F88+E88</f>
        <v>2229</v>
      </c>
    </row>
    <row r="89" spans="1:7" ht="13.35" customHeight="1">
      <c r="A89" s="308"/>
      <c r="B89" s="288" t="s">
        <v>303</v>
      </c>
      <c r="C89" s="248" t="s">
        <v>530</v>
      </c>
      <c r="D89" s="212"/>
      <c r="E89" s="25">
        <v>29</v>
      </c>
      <c r="F89" s="1778">
        <v>0</v>
      </c>
      <c r="G89" s="25">
        <f>F89+E89</f>
        <v>29</v>
      </c>
    </row>
    <row r="90" spans="1:7" ht="13.35" customHeight="1">
      <c r="A90" s="308"/>
      <c r="B90" s="288" t="s">
        <v>304</v>
      </c>
      <c r="C90" s="248" t="s">
        <v>532</v>
      </c>
      <c r="D90" s="212"/>
      <c r="E90" s="25">
        <v>150</v>
      </c>
      <c r="F90" s="1778">
        <v>0</v>
      </c>
      <c r="G90" s="25">
        <f>F90+E90</f>
        <v>150</v>
      </c>
    </row>
    <row r="91" spans="1:7" ht="25.5">
      <c r="A91" s="308" t="s">
        <v>517</v>
      </c>
      <c r="B91" s="288">
        <v>76</v>
      </c>
      <c r="C91" s="248" t="s">
        <v>301</v>
      </c>
      <c r="D91" s="212"/>
      <c r="E91" s="32">
        <f>SUM(E88:E90)</f>
        <v>2408</v>
      </c>
      <c r="F91" s="1796">
        <f>SUM(F88:F90)</f>
        <v>0</v>
      </c>
      <c r="G91" s="32">
        <f>SUM(G88:G90)</f>
        <v>2408</v>
      </c>
    </row>
    <row r="92" spans="1:7" ht="13.35" customHeight="1">
      <c r="A92" s="308"/>
      <c r="B92" s="288"/>
      <c r="C92" s="248"/>
      <c r="D92" s="212"/>
      <c r="E92" s="25"/>
      <c r="F92" s="25"/>
      <c r="G92" s="25"/>
    </row>
    <row r="93" spans="1:7" ht="13.35" customHeight="1">
      <c r="A93" s="308"/>
      <c r="B93" s="288">
        <v>77</v>
      </c>
      <c r="C93" s="248" t="s">
        <v>305</v>
      </c>
      <c r="D93" s="212"/>
      <c r="E93" s="212"/>
      <c r="F93" s="212"/>
      <c r="G93" s="212"/>
    </row>
    <row r="94" spans="1:7" ht="13.35" customHeight="1">
      <c r="A94" s="308"/>
      <c r="B94" s="288" t="s">
        <v>306</v>
      </c>
      <c r="C94" s="248" t="s">
        <v>528</v>
      </c>
      <c r="D94" s="212"/>
      <c r="E94" s="25">
        <v>2136</v>
      </c>
      <c r="F94" s="1778">
        <v>0</v>
      </c>
      <c r="G94" s="25">
        <f>F94+E94</f>
        <v>2136</v>
      </c>
    </row>
    <row r="95" spans="1:7" ht="13.35" customHeight="1">
      <c r="A95" s="308"/>
      <c r="B95" s="288" t="s">
        <v>307</v>
      </c>
      <c r="C95" s="248" t="s">
        <v>530</v>
      </c>
      <c r="D95" s="212"/>
      <c r="E95" s="25">
        <v>29</v>
      </c>
      <c r="F95" s="1778">
        <v>0</v>
      </c>
      <c r="G95" s="25">
        <f>F95+E95</f>
        <v>29</v>
      </c>
    </row>
    <row r="96" spans="1:7" ht="13.35" customHeight="1">
      <c r="A96" s="308"/>
      <c r="B96" s="288" t="s">
        <v>308</v>
      </c>
      <c r="C96" s="248" t="s">
        <v>532</v>
      </c>
      <c r="D96" s="212"/>
      <c r="E96" s="25">
        <v>150</v>
      </c>
      <c r="F96" s="1778">
        <v>0</v>
      </c>
      <c r="G96" s="25">
        <f>F96+E96</f>
        <v>150</v>
      </c>
    </row>
    <row r="97" spans="1:7" ht="13.35" customHeight="1">
      <c r="A97" s="308" t="s">
        <v>517</v>
      </c>
      <c r="B97" s="288">
        <v>77</v>
      </c>
      <c r="C97" s="248" t="s">
        <v>305</v>
      </c>
      <c r="D97" s="212"/>
      <c r="E97" s="32">
        <f>SUM(E94:E96)</f>
        <v>2315</v>
      </c>
      <c r="F97" s="1796">
        <f>SUM(F94:F96)</f>
        <v>0</v>
      </c>
      <c r="G97" s="32">
        <f>SUM(G94:G96)</f>
        <v>2315</v>
      </c>
    </row>
    <row r="98" spans="1:7" ht="13.35" customHeight="1">
      <c r="A98" s="308"/>
      <c r="B98" s="288"/>
      <c r="C98" s="248"/>
      <c r="D98" s="212"/>
      <c r="E98" s="212"/>
      <c r="F98" s="212"/>
      <c r="G98" s="212"/>
    </row>
    <row r="99" spans="1:7" ht="13.35" customHeight="1">
      <c r="A99" s="308"/>
      <c r="B99" s="288">
        <v>78</v>
      </c>
      <c r="C99" s="248" t="s">
        <v>309</v>
      </c>
      <c r="D99" s="212"/>
      <c r="E99" s="212"/>
      <c r="F99" s="212"/>
      <c r="G99" s="212"/>
    </row>
    <row r="100" spans="1:7" ht="13.35" customHeight="1">
      <c r="A100" s="308"/>
      <c r="B100" s="288" t="s">
        <v>310</v>
      </c>
      <c r="C100" s="248" t="s">
        <v>528</v>
      </c>
      <c r="D100" s="212"/>
      <c r="E100" s="25">
        <v>3400</v>
      </c>
      <c r="F100" s="1778">
        <v>0</v>
      </c>
      <c r="G100" s="25">
        <f>F100+E100</f>
        <v>3400</v>
      </c>
    </row>
    <row r="101" spans="1:7" ht="13.35" customHeight="1">
      <c r="A101" s="308"/>
      <c r="B101" s="288" t="s">
        <v>311</v>
      </c>
      <c r="C101" s="248" t="s">
        <v>530</v>
      </c>
      <c r="D101" s="212"/>
      <c r="E101" s="25">
        <v>29</v>
      </c>
      <c r="F101" s="1778">
        <v>0</v>
      </c>
      <c r="G101" s="25">
        <f>F101+E101</f>
        <v>29</v>
      </c>
    </row>
    <row r="102" spans="1:7" ht="13.35" customHeight="1">
      <c r="A102" s="308"/>
      <c r="B102" s="288" t="s">
        <v>312</v>
      </c>
      <c r="C102" s="248" t="s">
        <v>532</v>
      </c>
      <c r="D102" s="212"/>
      <c r="E102" s="25">
        <v>150</v>
      </c>
      <c r="F102" s="1778">
        <v>0</v>
      </c>
      <c r="G102" s="25">
        <f>F102+E102</f>
        <v>150</v>
      </c>
    </row>
    <row r="103" spans="1:7" ht="13.35" customHeight="1">
      <c r="A103" s="308" t="s">
        <v>517</v>
      </c>
      <c r="B103" s="288">
        <v>78</v>
      </c>
      <c r="C103" s="248" t="s">
        <v>309</v>
      </c>
      <c r="D103" s="212"/>
      <c r="E103" s="32">
        <f>SUM(E100:E102)</f>
        <v>3579</v>
      </c>
      <c r="F103" s="1796">
        <f>SUM(F100:F102)</f>
        <v>0</v>
      </c>
      <c r="G103" s="32">
        <f>SUM(G100:G102)</f>
        <v>3579</v>
      </c>
    </row>
    <row r="104" spans="1:7" ht="1.5" customHeight="1">
      <c r="A104" s="308"/>
      <c r="B104" s="288"/>
      <c r="C104" s="248"/>
      <c r="D104" s="212"/>
      <c r="E104" s="212"/>
      <c r="F104" s="212"/>
      <c r="G104" s="212"/>
    </row>
    <row r="105" spans="1:7" ht="13.35" customHeight="1">
      <c r="A105" s="308"/>
      <c r="B105" s="288"/>
      <c r="C105" s="248"/>
      <c r="D105" s="212"/>
      <c r="E105" s="212"/>
      <c r="F105" s="212"/>
      <c r="G105" s="212"/>
    </row>
    <row r="106" spans="1:7" ht="13.35" customHeight="1">
      <c r="A106" s="308"/>
      <c r="B106" s="288">
        <v>80</v>
      </c>
      <c r="C106" s="248" t="s">
        <v>313</v>
      </c>
      <c r="D106" s="212"/>
      <c r="E106" s="212"/>
      <c r="F106" s="212"/>
      <c r="G106" s="212"/>
    </row>
    <row r="107" spans="1:7" ht="13.35" customHeight="1">
      <c r="A107" s="497"/>
      <c r="B107" s="2196" t="s">
        <v>314</v>
      </c>
      <c r="C107" s="279" t="s">
        <v>528</v>
      </c>
      <c r="D107" s="36"/>
      <c r="E107" s="34">
        <v>400</v>
      </c>
      <c r="F107" s="1809">
        <v>0</v>
      </c>
      <c r="G107" s="34">
        <f>F107+E107</f>
        <v>400</v>
      </c>
    </row>
    <row r="108" spans="1:7" ht="13.35" customHeight="1">
      <c r="A108" s="2016"/>
      <c r="B108" s="2116" t="s">
        <v>315</v>
      </c>
      <c r="C108" s="280" t="s">
        <v>530</v>
      </c>
      <c r="D108" s="1955"/>
      <c r="E108" s="48">
        <v>29</v>
      </c>
      <c r="F108" s="2117">
        <v>0</v>
      </c>
      <c r="G108" s="48">
        <f>F108+E108</f>
        <v>29</v>
      </c>
    </row>
    <row r="109" spans="1:7" ht="13.35" customHeight="1">
      <c r="A109" s="308"/>
      <c r="B109" s="288" t="s">
        <v>316</v>
      </c>
      <c r="C109" s="248" t="s">
        <v>532</v>
      </c>
      <c r="D109" s="30"/>
      <c r="E109" s="25">
        <v>150</v>
      </c>
      <c r="F109" s="1778">
        <v>0</v>
      </c>
      <c r="G109" s="25">
        <f>F109+E109</f>
        <v>150</v>
      </c>
    </row>
    <row r="110" spans="1:7" ht="13.35" customHeight="1">
      <c r="A110" s="308" t="s">
        <v>517</v>
      </c>
      <c r="B110" s="288">
        <v>80</v>
      </c>
      <c r="C110" s="248" t="s">
        <v>313</v>
      </c>
      <c r="D110" s="30"/>
      <c r="E110" s="32">
        <f>SUM(E107:E109)</f>
        <v>579</v>
      </c>
      <c r="F110" s="1796">
        <f>SUM(F107:F109)</f>
        <v>0</v>
      </c>
      <c r="G110" s="32">
        <f>SUM(G107:G109)</f>
        <v>579</v>
      </c>
    </row>
    <row r="111" spans="1:7">
      <c r="A111" s="308"/>
      <c r="B111" s="288"/>
      <c r="C111" s="248"/>
      <c r="D111" s="25"/>
      <c r="E111" s="25"/>
      <c r="F111" s="25"/>
      <c r="G111" s="25"/>
    </row>
    <row r="112" spans="1:7" ht="13.35" customHeight="1">
      <c r="A112" s="308"/>
      <c r="B112" s="288">
        <v>81</v>
      </c>
      <c r="C112" s="248" t="s">
        <v>317</v>
      </c>
      <c r="D112" s="25"/>
      <c r="E112" s="25"/>
      <c r="F112" s="25"/>
      <c r="G112" s="25"/>
    </row>
    <row r="113" spans="1:7" ht="13.35" customHeight="1">
      <c r="A113" s="308"/>
      <c r="B113" s="288" t="s">
        <v>318</v>
      </c>
      <c r="C113" s="248" t="s">
        <v>528</v>
      </c>
      <c r="D113" s="25"/>
      <c r="E113" s="25">
        <v>400</v>
      </c>
      <c r="F113" s="1778">
        <v>0</v>
      </c>
      <c r="G113" s="25">
        <f>F113+E113</f>
        <v>400</v>
      </c>
    </row>
    <row r="114" spans="1:7" ht="13.35" customHeight="1">
      <c r="A114" s="308"/>
      <c r="B114" s="288" t="s">
        <v>319</v>
      </c>
      <c r="C114" s="248" t="s">
        <v>530</v>
      </c>
      <c r="D114" s="25"/>
      <c r="E114" s="25">
        <v>50</v>
      </c>
      <c r="F114" s="1778">
        <v>0</v>
      </c>
      <c r="G114" s="25">
        <f>F114+E114</f>
        <v>50</v>
      </c>
    </row>
    <row r="115" spans="1:7" ht="13.35" customHeight="1">
      <c r="A115" s="308"/>
      <c r="B115" s="288" t="s">
        <v>320</v>
      </c>
      <c r="C115" s="248" t="s">
        <v>532</v>
      </c>
      <c r="D115" s="25"/>
      <c r="E115" s="25">
        <v>350</v>
      </c>
      <c r="F115" s="1778">
        <v>0</v>
      </c>
      <c r="G115" s="25">
        <f>F115+E115</f>
        <v>350</v>
      </c>
    </row>
    <row r="116" spans="1:7" ht="13.35" customHeight="1">
      <c r="A116" s="308" t="s">
        <v>517</v>
      </c>
      <c r="B116" s="288">
        <v>81</v>
      </c>
      <c r="C116" s="248" t="s">
        <v>317</v>
      </c>
      <c r="D116" s="25"/>
      <c r="E116" s="32">
        <f>SUM(E113:E115)</f>
        <v>800</v>
      </c>
      <c r="F116" s="1796">
        <f>SUM(F113:F115)</f>
        <v>0</v>
      </c>
      <c r="G116" s="32">
        <f>SUM(G113:G115)</f>
        <v>800</v>
      </c>
    </row>
    <row r="117" spans="1:7" ht="13.35" customHeight="1">
      <c r="A117" s="308" t="s">
        <v>517</v>
      </c>
      <c r="B117" s="288">
        <v>45</v>
      </c>
      <c r="C117" s="248" t="s">
        <v>537</v>
      </c>
      <c r="D117" s="25"/>
      <c r="E117" s="32">
        <f>E103+E97+E91+E85+E79+E73+E61+E67+E110+E116</f>
        <v>25157</v>
      </c>
      <c r="F117" s="1796">
        <f>F103+F97+F91+F85+F79+F73+F61+F67+F110+F116</f>
        <v>0</v>
      </c>
      <c r="G117" s="32">
        <f>G103+G97+G91+G85+G79+G73+G61+G67+G110+G116</f>
        <v>25157</v>
      </c>
    </row>
    <row r="118" spans="1:7">
      <c r="A118" s="308"/>
      <c r="B118" s="288"/>
      <c r="C118" s="248"/>
      <c r="D118" s="212"/>
      <c r="E118" s="212"/>
      <c r="F118" s="212"/>
      <c r="G118" s="212"/>
    </row>
    <row r="119" spans="1:7" ht="13.35" customHeight="1">
      <c r="A119" s="308"/>
      <c r="B119" s="288">
        <v>46</v>
      </c>
      <c r="C119" s="248" t="s">
        <v>542</v>
      </c>
      <c r="D119" s="212"/>
      <c r="E119" s="212"/>
      <c r="F119" s="212"/>
      <c r="G119" s="212"/>
    </row>
    <row r="120" spans="1:7" ht="13.35" customHeight="1">
      <c r="A120" s="308"/>
      <c r="B120" s="288">
        <v>71</v>
      </c>
      <c r="C120" s="248" t="s">
        <v>321</v>
      </c>
      <c r="D120" s="212"/>
      <c r="E120" s="212"/>
      <c r="F120" s="212"/>
      <c r="G120" s="212"/>
    </row>
    <row r="121" spans="1:7" ht="13.35" customHeight="1">
      <c r="A121" s="308"/>
      <c r="B121" s="288" t="s">
        <v>322</v>
      </c>
      <c r="C121" s="248" t="s">
        <v>528</v>
      </c>
      <c r="D121" s="212"/>
      <c r="E121" s="25">
        <v>1900</v>
      </c>
      <c r="F121" s="1778">
        <v>0</v>
      </c>
      <c r="G121" s="25">
        <f>F121+E121</f>
        <v>1900</v>
      </c>
    </row>
    <row r="122" spans="1:7" ht="13.35" customHeight="1">
      <c r="A122" s="308"/>
      <c r="B122" s="288" t="s">
        <v>323</v>
      </c>
      <c r="C122" s="248" t="s">
        <v>530</v>
      </c>
      <c r="D122" s="212"/>
      <c r="E122" s="25">
        <v>29</v>
      </c>
      <c r="F122" s="1778">
        <v>0</v>
      </c>
      <c r="G122" s="25">
        <f>F122+E122</f>
        <v>29</v>
      </c>
    </row>
    <row r="123" spans="1:7" ht="13.35" customHeight="1">
      <c r="A123" s="308"/>
      <c r="B123" s="288" t="s">
        <v>324</v>
      </c>
      <c r="C123" s="248" t="s">
        <v>532</v>
      </c>
      <c r="D123" s="212"/>
      <c r="E123" s="25">
        <v>150</v>
      </c>
      <c r="F123" s="1778">
        <v>0</v>
      </c>
      <c r="G123" s="25">
        <f>F123+E123</f>
        <v>150</v>
      </c>
    </row>
    <row r="124" spans="1:7" ht="13.35" customHeight="1">
      <c r="A124" s="308" t="s">
        <v>517</v>
      </c>
      <c r="B124" s="288">
        <v>71</v>
      </c>
      <c r="C124" s="248" t="s">
        <v>321</v>
      </c>
      <c r="D124" s="212"/>
      <c r="E124" s="32">
        <f>SUM(E121:E123)</f>
        <v>2079</v>
      </c>
      <c r="F124" s="1796">
        <f>SUM(F121:F123)</f>
        <v>0</v>
      </c>
      <c r="G124" s="32">
        <f>SUM(G121:G123)</f>
        <v>2079</v>
      </c>
    </row>
    <row r="125" spans="1:7">
      <c r="A125" s="308"/>
      <c r="B125" s="288"/>
      <c r="C125" s="248"/>
      <c r="D125" s="212"/>
      <c r="E125" s="212"/>
      <c r="F125" s="212"/>
      <c r="G125" s="212"/>
    </row>
    <row r="126" spans="1:7" ht="13.35" customHeight="1">
      <c r="A126" s="308"/>
      <c r="B126" s="288">
        <v>72</v>
      </c>
      <c r="C126" s="248" t="s">
        <v>325</v>
      </c>
      <c r="D126" s="212"/>
      <c r="E126" s="212"/>
      <c r="F126" s="212"/>
      <c r="G126" s="212"/>
    </row>
    <row r="127" spans="1:7" ht="13.35" customHeight="1">
      <c r="A127" s="308"/>
      <c r="B127" s="288" t="s">
        <v>1941</v>
      </c>
      <c r="C127" s="248" t="s">
        <v>528</v>
      </c>
      <c r="D127" s="212"/>
      <c r="E127" s="25">
        <v>1707</v>
      </c>
      <c r="F127" s="1778">
        <v>0</v>
      </c>
      <c r="G127" s="25">
        <f>F127+E127</f>
        <v>1707</v>
      </c>
    </row>
    <row r="128" spans="1:7" ht="13.35" customHeight="1">
      <c r="A128" s="308"/>
      <c r="B128" s="288" t="s">
        <v>1942</v>
      </c>
      <c r="C128" s="248" t="s">
        <v>530</v>
      </c>
      <c r="D128" s="212"/>
      <c r="E128" s="25">
        <v>29</v>
      </c>
      <c r="F128" s="1778">
        <v>0</v>
      </c>
      <c r="G128" s="25">
        <f>F128+E128</f>
        <v>29</v>
      </c>
    </row>
    <row r="129" spans="1:7" ht="13.35" customHeight="1">
      <c r="A129" s="308"/>
      <c r="B129" s="288" t="s">
        <v>1943</v>
      </c>
      <c r="C129" s="248" t="s">
        <v>532</v>
      </c>
      <c r="D129" s="212"/>
      <c r="E129" s="25">
        <v>150</v>
      </c>
      <c r="F129" s="1778">
        <v>0</v>
      </c>
      <c r="G129" s="25">
        <f>F129+E129</f>
        <v>150</v>
      </c>
    </row>
    <row r="130" spans="1:7" ht="13.35" customHeight="1">
      <c r="A130" s="308" t="s">
        <v>517</v>
      </c>
      <c r="B130" s="288">
        <v>72</v>
      </c>
      <c r="C130" s="248" t="s">
        <v>325</v>
      </c>
      <c r="D130" s="212"/>
      <c r="E130" s="32">
        <f>SUM(E127:E129)</f>
        <v>1886</v>
      </c>
      <c r="F130" s="1796">
        <f>SUM(F127:F129)</f>
        <v>0</v>
      </c>
      <c r="G130" s="32">
        <f>SUM(G127:G129)</f>
        <v>1886</v>
      </c>
    </row>
    <row r="131" spans="1:7">
      <c r="A131" s="308"/>
      <c r="B131" s="288"/>
      <c r="C131" s="248"/>
      <c r="D131" s="212"/>
      <c r="E131" s="212"/>
      <c r="F131" s="212"/>
      <c r="G131" s="212"/>
    </row>
    <row r="132" spans="1:7">
      <c r="A132" s="308"/>
      <c r="B132" s="288">
        <v>73</v>
      </c>
      <c r="C132" s="248" t="s">
        <v>1944</v>
      </c>
      <c r="D132" s="212"/>
      <c r="E132" s="212"/>
      <c r="F132" s="212"/>
      <c r="G132" s="212"/>
    </row>
    <row r="133" spans="1:7">
      <c r="A133" s="308"/>
      <c r="B133" s="288" t="s">
        <v>633</v>
      </c>
      <c r="C133" s="248" t="s">
        <v>528</v>
      </c>
      <c r="D133" s="212"/>
      <c r="E133" s="25">
        <v>1680</v>
      </c>
      <c r="F133" s="1778">
        <v>0</v>
      </c>
      <c r="G133" s="25">
        <f>F133+E133</f>
        <v>1680</v>
      </c>
    </row>
    <row r="134" spans="1:7">
      <c r="A134" s="308"/>
      <c r="B134" s="288" t="s">
        <v>470</v>
      </c>
      <c r="C134" s="248" t="s">
        <v>530</v>
      </c>
      <c r="D134" s="212"/>
      <c r="E134" s="25">
        <v>29</v>
      </c>
      <c r="F134" s="1778">
        <v>0</v>
      </c>
      <c r="G134" s="25">
        <f>F134+E134</f>
        <v>29</v>
      </c>
    </row>
    <row r="135" spans="1:7">
      <c r="A135" s="308"/>
      <c r="B135" s="288" t="s">
        <v>471</v>
      </c>
      <c r="C135" s="248" t="s">
        <v>532</v>
      </c>
      <c r="D135" s="212"/>
      <c r="E135" s="25">
        <v>150</v>
      </c>
      <c r="F135" s="1778">
        <v>0</v>
      </c>
      <c r="G135" s="25">
        <f>F135+E135</f>
        <v>150</v>
      </c>
    </row>
    <row r="136" spans="1:7">
      <c r="A136" s="308" t="s">
        <v>517</v>
      </c>
      <c r="B136" s="288">
        <v>73</v>
      </c>
      <c r="C136" s="248" t="s">
        <v>1944</v>
      </c>
      <c r="D136" s="212"/>
      <c r="E136" s="32">
        <f>SUM(E133:E135)</f>
        <v>1859</v>
      </c>
      <c r="F136" s="1796">
        <f>SUM(F133:F135)</f>
        <v>0</v>
      </c>
      <c r="G136" s="32">
        <f>SUM(G133:G135)</f>
        <v>1859</v>
      </c>
    </row>
    <row r="137" spans="1:7">
      <c r="A137" s="308"/>
      <c r="B137" s="288"/>
      <c r="C137" s="248"/>
      <c r="D137" s="212"/>
      <c r="E137" s="212"/>
      <c r="F137" s="212"/>
      <c r="G137" s="212"/>
    </row>
    <row r="138" spans="1:7">
      <c r="A138" s="308"/>
      <c r="B138" s="288">
        <v>74</v>
      </c>
      <c r="C138" s="248" t="s">
        <v>472</v>
      </c>
      <c r="D138" s="212"/>
      <c r="E138" s="212"/>
      <c r="F138" s="212"/>
      <c r="G138" s="212"/>
    </row>
    <row r="139" spans="1:7">
      <c r="A139" s="308"/>
      <c r="B139" s="288" t="s">
        <v>473</v>
      </c>
      <c r="C139" s="248" t="s">
        <v>528</v>
      </c>
      <c r="D139" s="212"/>
      <c r="E139" s="25">
        <v>1241</v>
      </c>
      <c r="F139" s="1778">
        <v>0</v>
      </c>
      <c r="G139" s="25">
        <f>F139+E139</f>
        <v>1241</v>
      </c>
    </row>
    <row r="140" spans="1:7">
      <c r="A140" s="308"/>
      <c r="B140" s="288" t="s">
        <v>474</v>
      </c>
      <c r="C140" s="248" t="s">
        <v>530</v>
      </c>
      <c r="D140" s="212"/>
      <c r="E140" s="25">
        <v>29</v>
      </c>
      <c r="F140" s="1778">
        <v>0</v>
      </c>
      <c r="G140" s="25">
        <f>F140+E140</f>
        <v>29</v>
      </c>
    </row>
    <row r="141" spans="1:7">
      <c r="A141" s="308"/>
      <c r="B141" s="288" t="s">
        <v>1793</v>
      </c>
      <c r="C141" s="248" t="s">
        <v>532</v>
      </c>
      <c r="D141" s="212"/>
      <c r="E141" s="25">
        <v>150</v>
      </c>
      <c r="F141" s="1778">
        <v>0</v>
      </c>
      <c r="G141" s="25">
        <f>F141+E141</f>
        <v>150</v>
      </c>
    </row>
    <row r="142" spans="1:7">
      <c r="A142" s="497" t="s">
        <v>517</v>
      </c>
      <c r="B142" s="2196">
        <v>74</v>
      </c>
      <c r="C142" s="279" t="s">
        <v>472</v>
      </c>
      <c r="D142" s="263"/>
      <c r="E142" s="32">
        <f>SUM(E139:E141)</f>
        <v>1420</v>
      </c>
      <c r="F142" s="1796">
        <f>SUM(F139:F141)</f>
        <v>0</v>
      </c>
      <c r="G142" s="32">
        <f>SUM(G139:G141)</f>
        <v>1420</v>
      </c>
    </row>
    <row r="143" spans="1:7">
      <c r="A143" s="308"/>
      <c r="B143" s="288"/>
      <c r="C143" s="248"/>
      <c r="D143" s="212"/>
      <c r="E143" s="212"/>
      <c r="F143" s="212"/>
      <c r="G143" s="212"/>
    </row>
    <row r="144" spans="1:7">
      <c r="A144" s="308"/>
      <c r="B144" s="288">
        <v>75</v>
      </c>
      <c r="C144" s="248" t="s">
        <v>1794</v>
      </c>
      <c r="D144" s="212"/>
      <c r="E144" s="212"/>
      <c r="F144" s="212"/>
      <c r="G144" s="212"/>
    </row>
    <row r="145" spans="1:7">
      <c r="A145" s="308"/>
      <c r="B145" s="288" t="s">
        <v>1795</v>
      </c>
      <c r="C145" s="248" t="s">
        <v>528</v>
      </c>
      <c r="D145" s="212"/>
      <c r="E145" s="25">
        <v>4089</v>
      </c>
      <c r="F145" s="1778">
        <v>0</v>
      </c>
      <c r="G145" s="25">
        <f>F145+E145</f>
        <v>4089</v>
      </c>
    </row>
    <row r="146" spans="1:7">
      <c r="A146" s="308"/>
      <c r="B146" s="288" t="s">
        <v>1796</v>
      </c>
      <c r="C146" s="248" t="s">
        <v>530</v>
      </c>
      <c r="D146" s="212"/>
      <c r="E146" s="25">
        <v>29</v>
      </c>
      <c r="F146" s="1778">
        <v>0</v>
      </c>
      <c r="G146" s="25">
        <f>F146+E146</f>
        <v>29</v>
      </c>
    </row>
    <row r="147" spans="1:7">
      <c r="A147" s="308"/>
      <c r="B147" s="288" t="s">
        <v>1797</v>
      </c>
      <c r="C147" s="248" t="s">
        <v>532</v>
      </c>
      <c r="D147" s="212"/>
      <c r="E147" s="25">
        <v>150</v>
      </c>
      <c r="F147" s="1778">
        <v>0</v>
      </c>
      <c r="G147" s="25">
        <f>F147+E147</f>
        <v>150</v>
      </c>
    </row>
    <row r="148" spans="1:7">
      <c r="A148" s="308" t="s">
        <v>517</v>
      </c>
      <c r="B148" s="288">
        <v>75</v>
      </c>
      <c r="C148" s="248" t="s">
        <v>1794</v>
      </c>
      <c r="D148" s="212"/>
      <c r="E148" s="32">
        <f>SUM(E145:E147)</f>
        <v>4268</v>
      </c>
      <c r="F148" s="1796">
        <f>SUM(F145:F147)</f>
        <v>0</v>
      </c>
      <c r="G148" s="32">
        <f>SUM(G145:G147)</f>
        <v>4268</v>
      </c>
    </row>
    <row r="149" spans="1:7">
      <c r="A149" s="308"/>
      <c r="B149" s="288"/>
      <c r="C149" s="248"/>
      <c r="D149" s="212"/>
      <c r="E149" s="212"/>
      <c r="F149" s="212"/>
      <c r="G149" s="212"/>
    </row>
    <row r="150" spans="1:7">
      <c r="A150" s="308"/>
      <c r="B150" s="288">
        <v>76</v>
      </c>
      <c r="C150" s="248" t="s">
        <v>1798</v>
      </c>
      <c r="D150" s="212"/>
      <c r="E150" s="212"/>
      <c r="F150" s="212"/>
      <c r="G150" s="212"/>
    </row>
    <row r="151" spans="1:7">
      <c r="A151" s="308"/>
      <c r="B151" s="288" t="s">
        <v>1799</v>
      </c>
      <c r="C151" s="248" t="s">
        <v>528</v>
      </c>
      <c r="D151" s="212"/>
      <c r="E151" s="25">
        <v>2369</v>
      </c>
      <c r="F151" s="1778">
        <v>0</v>
      </c>
      <c r="G151" s="25">
        <f>F151+E151</f>
        <v>2369</v>
      </c>
    </row>
    <row r="152" spans="1:7">
      <c r="A152" s="308"/>
      <c r="B152" s="288" t="s">
        <v>1800</v>
      </c>
      <c r="C152" s="248" t="s">
        <v>530</v>
      </c>
      <c r="D152" s="212"/>
      <c r="E152" s="25">
        <v>29</v>
      </c>
      <c r="F152" s="1778">
        <v>0</v>
      </c>
      <c r="G152" s="25">
        <f>F152+E152</f>
        <v>29</v>
      </c>
    </row>
    <row r="153" spans="1:7">
      <c r="A153" s="308"/>
      <c r="B153" s="288" t="s">
        <v>466</v>
      </c>
      <c r="C153" s="248" t="s">
        <v>532</v>
      </c>
      <c r="D153" s="212"/>
      <c r="E153" s="25">
        <v>150</v>
      </c>
      <c r="F153" s="1778">
        <v>0</v>
      </c>
      <c r="G153" s="25">
        <f>F153+E153</f>
        <v>150</v>
      </c>
    </row>
    <row r="154" spans="1:7">
      <c r="A154" s="308" t="s">
        <v>517</v>
      </c>
      <c r="B154" s="288">
        <v>76</v>
      </c>
      <c r="C154" s="248" t="s">
        <v>1798</v>
      </c>
      <c r="D154" s="212"/>
      <c r="E154" s="32">
        <f>SUM(E151:E153)</f>
        <v>2548</v>
      </c>
      <c r="F154" s="1796">
        <f>SUM(F151:F153)</f>
        <v>0</v>
      </c>
      <c r="G154" s="32">
        <f>SUM(G151:G153)</f>
        <v>2548</v>
      </c>
    </row>
    <row r="155" spans="1:7">
      <c r="A155" s="308"/>
      <c r="B155" s="288"/>
      <c r="C155" s="248"/>
      <c r="D155" s="212"/>
      <c r="E155" s="212"/>
      <c r="F155" s="212"/>
      <c r="G155" s="212"/>
    </row>
    <row r="156" spans="1:7">
      <c r="A156" s="308"/>
      <c r="B156" s="288">
        <v>77</v>
      </c>
      <c r="C156" s="248" t="s">
        <v>467</v>
      </c>
      <c r="D156" s="212"/>
      <c r="E156" s="212"/>
      <c r="F156" s="212"/>
      <c r="G156" s="212"/>
    </row>
    <row r="157" spans="1:7">
      <c r="A157" s="308"/>
      <c r="B157" s="288" t="s">
        <v>468</v>
      </c>
      <c r="C157" s="248" t="s">
        <v>530</v>
      </c>
      <c r="D157" s="30"/>
      <c r="E157" s="25">
        <v>50</v>
      </c>
      <c r="F157" s="1778">
        <v>0</v>
      </c>
      <c r="G157" s="25">
        <f>F157+E157</f>
        <v>50</v>
      </c>
    </row>
    <row r="158" spans="1:7">
      <c r="A158" s="308"/>
      <c r="B158" s="288" t="s">
        <v>469</v>
      </c>
      <c r="C158" s="248" t="s">
        <v>532</v>
      </c>
      <c r="D158" s="30"/>
      <c r="E158" s="25">
        <v>350</v>
      </c>
      <c r="F158" s="1778">
        <v>0</v>
      </c>
      <c r="G158" s="25">
        <f>F158+E158</f>
        <v>350</v>
      </c>
    </row>
    <row r="159" spans="1:7">
      <c r="A159" s="308" t="s">
        <v>517</v>
      </c>
      <c r="B159" s="288">
        <v>77</v>
      </c>
      <c r="C159" s="248" t="s">
        <v>467</v>
      </c>
      <c r="D159" s="30"/>
      <c r="E159" s="32">
        <f>SUM(E157:E158)</f>
        <v>400</v>
      </c>
      <c r="F159" s="1796">
        <v>0</v>
      </c>
      <c r="G159" s="32">
        <f>SUM(G157:G158)</f>
        <v>400</v>
      </c>
    </row>
    <row r="160" spans="1:7">
      <c r="A160" s="308" t="s">
        <v>517</v>
      </c>
      <c r="B160" s="288">
        <v>46</v>
      </c>
      <c r="C160" s="248" t="s">
        <v>542</v>
      </c>
      <c r="D160" s="212"/>
      <c r="E160" s="32">
        <f>E154+E148+E142+E136+E130+E124+E159</f>
        <v>14460</v>
      </c>
      <c r="F160" s="1796">
        <f>F154+F148+F142+F136+F130+F124+F159</f>
        <v>0</v>
      </c>
      <c r="G160" s="32">
        <f>G154+G148+G142+G136+G130+G124+G159</f>
        <v>14460</v>
      </c>
    </row>
    <row r="161" spans="1:7">
      <c r="A161" s="308"/>
      <c r="B161" s="288"/>
      <c r="C161" s="248"/>
      <c r="D161" s="212"/>
      <c r="E161" s="212"/>
      <c r="F161" s="212"/>
      <c r="G161" s="212"/>
    </row>
    <row r="162" spans="1:7">
      <c r="A162" s="308"/>
      <c r="B162" s="288">
        <v>47</v>
      </c>
      <c r="C162" s="248" t="s">
        <v>546</v>
      </c>
      <c r="D162" s="212"/>
      <c r="E162" s="212"/>
      <c r="F162" s="212"/>
      <c r="G162" s="212"/>
    </row>
    <row r="163" spans="1:7">
      <c r="A163" s="308"/>
      <c r="B163" s="288">
        <v>71</v>
      </c>
      <c r="C163" s="248" t="s">
        <v>911</v>
      </c>
      <c r="D163" s="212"/>
      <c r="E163" s="212"/>
      <c r="F163" s="212"/>
      <c r="G163" s="212"/>
    </row>
    <row r="164" spans="1:7">
      <c r="A164" s="308"/>
      <c r="B164" s="288" t="s">
        <v>912</v>
      </c>
      <c r="C164" s="248" t="s">
        <v>528</v>
      </c>
      <c r="D164" s="212"/>
      <c r="E164" s="25">
        <v>1970</v>
      </c>
      <c r="F164" s="1778">
        <v>0</v>
      </c>
      <c r="G164" s="25">
        <f>F164+E164</f>
        <v>1970</v>
      </c>
    </row>
    <row r="165" spans="1:7">
      <c r="A165" s="308"/>
      <c r="B165" s="288" t="s">
        <v>913</v>
      </c>
      <c r="C165" s="248" t="s">
        <v>530</v>
      </c>
      <c r="D165" s="212"/>
      <c r="E165" s="25">
        <v>29</v>
      </c>
      <c r="F165" s="1778">
        <v>0</v>
      </c>
      <c r="G165" s="25">
        <f>F165+E165</f>
        <v>29</v>
      </c>
    </row>
    <row r="166" spans="1:7">
      <c r="A166" s="308"/>
      <c r="B166" s="288" t="s">
        <v>914</v>
      </c>
      <c r="C166" s="248" t="s">
        <v>532</v>
      </c>
      <c r="D166" s="212"/>
      <c r="E166" s="25">
        <v>150</v>
      </c>
      <c r="F166" s="1778">
        <v>0</v>
      </c>
      <c r="G166" s="25">
        <f>F166+E166</f>
        <v>150</v>
      </c>
    </row>
    <row r="167" spans="1:7">
      <c r="A167" s="308" t="s">
        <v>517</v>
      </c>
      <c r="B167" s="288">
        <v>71</v>
      </c>
      <c r="C167" s="248" t="s">
        <v>911</v>
      </c>
      <c r="D167" s="212"/>
      <c r="E167" s="32">
        <f>SUM(E164:E166)</f>
        <v>2149</v>
      </c>
      <c r="F167" s="1796">
        <f>SUM(F164:F166)</f>
        <v>0</v>
      </c>
      <c r="G167" s="32">
        <f>SUM(G164:G166)</f>
        <v>2149</v>
      </c>
    </row>
    <row r="168" spans="1:7" ht="11.1" customHeight="1">
      <c r="A168" s="308"/>
      <c r="B168" s="288"/>
      <c r="C168" s="248"/>
      <c r="D168" s="212"/>
      <c r="E168" s="212"/>
      <c r="F168" s="212"/>
      <c r="G168" s="212"/>
    </row>
    <row r="169" spans="1:7">
      <c r="A169" s="308"/>
      <c r="B169" s="288">
        <v>72</v>
      </c>
      <c r="C169" s="248" t="s">
        <v>915</v>
      </c>
      <c r="D169" s="212"/>
      <c r="E169" s="212"/>
      <c r="F169" s="212"/>
      <c r="G169" s="212"/>
    </row>
    <row r="170" spans="1:7">
      <c r="A170" s="308"/>
      <c r="B170" s="288" t="s">
        <v>916</v>
      </c>
      <c r="C170" s="248" t="s">
        <v>528</v>
      </c>
      <c r="D170" s="212"/>
      <c r="E170" s="25">
        <v>1900</v>
      </c>
      <c r="F170" s="1778">
        <v>0</v>
      </c>
      <c r="G170" s="25">
        <f>F170+E170</f>
        <v>1900</v>
      </c>
    </row>
    <row r="171" spans="1:7">
      <c r="A171" s="308"/>
      <c r="B171" s="288" t="s">
        <v>917</v>
      </c>
      <c r="C171" s="248" t="s">
        <v>530</v>
      </c>
      <c r="D171" s="212"/>
      <c r="E171" s="25">
        <v>29</v>
      </c>
      <c r="F171" s="1778">
        <v>0</v>
      </c>
      <c r="G171" s="25">
        <f>F171+E171</f>
        <v>29</v>
      </c>
    </row>
    <row r="172" spans="1:7">
      <c r="A172" s="308"/>
      <c r="B172" s="288" t="s">
        <v>918</v>
      </c>
      <c r="C172" s="248" t="s">
        <v>532</v>
      </c>
      <c r="D172" s="212"/>
      <c r="E172" s="25">
        <v>150</v>
      </c>
      <c r="F172" s="1778">
        <v>0</v>
      </c>
      <c r="G172" s="25">
        <f>F172+E172</f>
        <v>150</v>
      </c>
    </row>
    <row r="173" spans="1:7">
      <c r="A173" s="308" t="s">
        <v>517</v>
      </c>
      <c r="B173" s="288">
        <v>72</v>
      </c>
      <c r="C173" s="248" t="s">
        <v>915</v>
      </c>
      <c r="D173" s="212"/>
      <c r="E173" s="32">
        <f>SUM(E170:E172)</f>
        <v>2079</v>
      </c>
      <c r="F173" s="1796">
        <f>SUM(F170:F172)</f>
        <v>0</v>
      </c>
      <c r="G173" s="32">
        <f>SUM(G170:G172)</f>
        <v>2079</v>
      </c>
    </row>
    <row r="174" spans="1:7" ht="11.1" customHeight="1">
      <c r="A174" s="308"/>
      <c r="B174" s="288"/>
      <c r="C174" s="248"/>
      <c r="D174" s="212"/>
      <c r="E174" s="212"/>
      <c r="F174" s="212"/>
      <c r="G174" s="212"/>
    </row>
    <row r="175" spans="1:7">
      <c r="A175" s="308"/>
      <c r="B175" s="288">
        <v>73</v>
      </c>
      <c r="C175" s="248" t="s">
        <v>919</v>
      </c>
      <c r="D175" s="212"/>
      <c r="E175" s="212"/>
      <c r="F175" s="212"/>
      <c r="G175" s="212"/>
    </row>
    <row r="176" spans="1:7">
      <c r="A176" s="308"/>
      <c r="B176" s="288" t="s">
        <v>920</v>
      </c>
      <c r="C176" s="248" t="s">
        <v>528</v>
      </c>
      <c r="D176" s="212"/>
      <c r="E176" s="25">
        <v>1920</v>
      </c>
      <c r="F176" s="1778">
        <v>0</v>
      </c>
      <c r="G176" s="25">
        <f>F176+E176</f>
        <v>1920</v>
      </c>
    </row>
    <row r="177" spans="1:7">
      <c r="A177" s="308"/>
      <c r="B177" s="288" t="s">
        <v>921</v>
      </c>
      <c r="C177" s="248" t="s">
        <v>530</v>
      </c>
      <c r="D177" s="212"/>
      <c r="E177" s="25">
        <v>29</v>
      </c>
      <c r="F177" s="1778">
        <v>0</v>
      </c>
      <c r="G177" s="25">
        <f>F177+E177</f>
        <v>29</v>
      </c>
    </row>
    <row r="178" spans="1:7">
      <c r="A178" s="308"/>
      <c r="B178" s="288" t="s">
        <v>922</v>
      </c>
      <c r="C178" s="248" t="s">
        <v>532</v>
      </c>
      <c r="D178" s="212"/>
      <c r="E178" s="25">
        <v>150</v>
      </c>
      <c r="F178" s="1778">
        <v>0</v>
      </c>
      <c r="G178" s="25">
        <f>F178+E178</f>
        <v>150</v>
      </c>
    </row>
    <row r="179" spans="1:7">
      <c r="A179" s="497" t="s">
        <v>517</v>
      </c>
      <c r="B179" s="2196">
        <v>73</v>
      </c>
      <c r="C179" s="279" t="s">
        <v>919</v>
      </c>
      <c r="D179" s="263"/>
      <c r="E179" s="32">
        <f>SUM(E176:E178)</f>
        <v>2099</v>
      </c>
      <c r="F179" s="1796">
        <f>SUM(F176:F178)</f>
        <v>0</v>
      </c>
      <c r="G179" s="32">
        <f>SUM(G176:G178)</f>
        <v>2099</v>
      </c>
    </row>
    <row r="180" spans="1:7" ht="25.5">
      <c r="A180" s="2016"/>
      <c r="B180" s="2116">
        <v>74</v>
      </c>
      <c r="C180" s="280" t="s">
        <v>923</v>
      </c>
      <c r="D180" s="241"/>
      <c r="E180" s="241"/>
      <c r="F180" s="241"/>
      <c r="G180" s="241"/>
    </row>
    <row r="181" spans="1:7">
      <c r="A181" s="308"/>
      <c r="B181" s="288" t="s">
        <v>924</v>
      </c>
      <c r="C181" s="248" t="s">
        <v>528</v>
      </c>
      <c r="D181" s="212"/>
      <c r="E181" s="25">
        <v>1400</v>
      </c>
      <c r="F181" s="1778">
        <v>0</v>
      </c>
      <c r="G181" s="25">
        <f>F181+E181</f>
        <v>1400</v>
      </c>
    </row>
    <row r="182" spans="1:7">
      <c r="A182" s="308"/>
      <c r="B182" s="288" t="s">
        <v>925</v>
      </c>
      <c r="C182" s="248" t="s">
        <v>530</v>
      </c>
      <c r="D182" s="212"/>
      <c r="E182" s="25">
        <v>29</v>
      </c>
      <c r="F182" s="1778">
        <v>0</v>
      </c>
      <c r="G182" s="25">
        <f>F182+E182</f>
        <v>29</v>
      </c>
    </row>
    <row r="183" spans="1:7">
      <c r="A183" s="308"/>
      <c r="B183" s="288" t="s">
        <v>952</v>
      </c>
      <c r="C183" s="248" t="s">
        <v>532</v>
      </c>
      <c r="D183" s="212"/>
      <c r="E183" s="25">
        <v>150</v>
      </c>
      <c r="F183" s="1778">
        <v>0</v>
      </c>
      <c r="G183" s="25">
        <f>F183+E183</f>
        <v>150</v>
      </c>
    </row>
    <row r="184" spans="1:7" ht="25.5">
      <c r="A184" s="308" t="s">
        <v>517</v>
      </c>
      <c r="B184" s="288">
        <v>74</v>
      </c>
      <c r="C184" s="248" t="s">
        <v>923</v>
      </c>
      <c r="D184" s="212"/>
      <c r="E184" s="32">
        <f>SUM(E181:E183)</f>
        <v>1579</v>
      </c>
      <c r="F184" s="1796">
        <f>SUM(F181:F183)</f>
        <v>0</v>
      </c>
      <c r="G184" s="32">
        <f>F184+E184</f>
        <v>1579</v>
      </c>
    </row>
    <row r="185" spans="1:7">
      <c r="A185" s="308" t="s">
        <v>517</v>
      </c>
      <c r="B185" s="288">
        <v>47</v>
      </c>
      <c r="C185" s="248" t="s">
        <v>546</v>
      </c>
      <c r="D185" s="212"/>
      <c r="E185" s="32">
        <f>E184+E179+E173+E167</f>
        <v>7906</v>
      </c>
      <c r="F185" s="1796">
        <f>F184+F179+F173+F167</f>
        <v>0</v>
      </c>
      <c r="G185" s="32">
        <f>G184+G179+G173+G167</f>
        <v>7906</v>
      </c>
    </row>
    <row r="186" spans="1:7" ht="18" customHeight="1">
      <c r="A186" s="308"/>
      <c r="B186" s="288"/>
      <c r="C186" s="248"/>
      <c r="D186" s="212"/>
      <c r="E186" s="212"/>
      <c r="F186" s="212"/>
      <c r="G186" s="212"/>
    </row>
    <row r="187" spans="1:7">
      <c r="A187" s="308"/>
      <c r="B187" s="288">
        <v>48</v>
      </c>
      <c r="C187" s="248" t="s">
        <v>550</v>
      </c>
      <c r="D187" s="212"/>
      <c r="E187" s="212"/>
      <c r="F187" s="212"/>
      <c r="G187" s="212"/>
    </row>
    <row r="188" spans="1:7">
      <c r="A188" s="308"/>
      <c r="B188" s="288">
        <v>71</v>
      </c>
      <c r="C188" s="248" t="s">
        <v>953</v>
      </c>
      <c r="D188" s="212"/>
      <c r="E188" s="212"/>
      <c r="F188" s="212"/>
      <c r="G188" s="212"/>
    </row>
    <row r="189" spans="1:7">
      <c r="A189" s="308"/>
      <c r="B189" s="288" t="s">
        <v>954</v>
      </c>
      <c r="C189" s="248" t="s">
        <v>528</v>
      </c>
      <c r="D189" s="212"/>
      <c r="E189" s="25">
        <v>1264</v>
      </c>
      <c r="F189" s="1778">
        <v>0</v>
      </c>
      <c r="G189" s="25">
        <f>F189+E189</f>
        <v>1264</v>
      </c>
    </row>
    <row r="190" spans="1:7">
      <c r="A190" s="308"/>
      <c r="B190" s="288" t="s">
        <v>955</v>
      </c>
      <c r="C190" s="248" t="s">
        <v>530</v>
      </c>
      <c r="D190" s="212"/>
      <c r="E190" s="25">
        <v>29</v>
      </c>
      <c r="F190" s="1778">
        <v>0</v>
      </c>
      <c r="G190" s="25">
        <f>F190+E190</f>
        <v>29</v>
      </c>
    </row>
    <row r="191" spans="1:7">
      <c r="A191" s="308"/>
      <c r="B191" s="288" t="s">
        <v>956</v>
      </c>
      <c r="C191" s="248" t="s">
        <v>532</v>
      </c>
      <c r="D191" s="212"/>
      <c r="E191" s="25">
        <v>150</v>
      </c>
      <c r="F191" s="1778">
        <v>0</v>
      </c>
      <c r="G191" s="25">
        <f>F191+E191</f>
        <v>150</v>
      </c>
    </row>
    <row r="192" spans="1:7">
      <c r="A192" s="308" t="s">
        <v>517</v>
      </c>
      <c r="B192" s="288">
        <v>71</v>
      </c>
      <c r="C192" s="248" t="s">
        <v>953</v>
      </c>
      <c r="D192" s="212"/>
      <c r="E192" s="32">
        <f>SUM(E189:E191)</f>
        <v>1443</v>
      </c>
      <c r="F192" s="1796">
        <f>SUM(F189:F191)</f>
        <v>0</v>
      </c>
      <c r="G192" s="32">
        <f>SUM(G189:G191)</f>
        <v>1443</v>
      </c>
    </row>
    <row r="193" spans="1:7" ht="18" customHeight="1">
      <c r="A193" s="308"/>
      <c r="B193" s="288"/>
      <c r="C193" s="248"/>
      <c r="D193" s="212"/>
      <c r="E193" s="212"/>
      <c r="F193" s="212"/>
      <c r="G193" s="212"/>
    </row>
    <row r="194" spans="1:7" ht="25.5">
      <c r="A194" s="308"/>
      <c r="B194" s="288">
        <v>72</v>
      </c>
      <c r="C194" s="248" t="s">
        <v>957</v>
      </c>
      <c r="D194" s="212"/>
      <c r="E194" s="212"/>
      <c r="F194" s="212"/>
      <c r="G194" s="212"/>
    </row>
    <row r="195" spans="1:7">
      <c r="A195" s="308"/>
      <c r="B195" s="288" t="s">
        <v>958</v>
      </c>
      <c r="C195" s="248" t="s">
        <v>528</v>
      </c>
      <c r="D195" s="212"/>
      <c r="E195" s="25">
        <v>1888</v>
      </c>
      <c r="F195" s="1778">
        <v>0</v>
      </c>
      <c r="G195" s="25">
        <f>F195+E195</f>
        <v>1888</v>
      </c>
    </row>
    <row r="196" spans="1:7">
      <c r="A196" s="308"/>
      <c r="B196" s="288" t="s">
        <v>1977</v>
      </c>
      <c r="C196" s="248" t="s">
        <v>530</v>
      </c>
      <c r="D196" s="212"/>
      <c r="E196" s="25">
        <v>29</v>
      </c>
      <c r="F196" s="1778">
        <v>0</v>
      </c>
      <c r="G196" s="25">
        <f>F196+E196</f>
        <v>29</v>
      </c>
    </row>
    <row r="197" spans="1:7">
      <c r="A197" s="308"/>
      <c r="B197" s="288" t="s">
        <v>1978</v>
      </c>
      <c r="C197" s="248" t="s">
        <v>532</v>
      </c>
      <c r="D197" s="212"/>
      <c r="E197" s="25">
        <v>150</v>
      </c>
      <c r="F197" s="1778">
        <v>0</v>
      </c>
      <c r="G197" s="25">
        <f>F197+E197</f>
        <v>150</v>
      </c>
    </row>
    <row r="198" spans="1:7" ht="25.5">
      <c r="A198" s="308" t="s">
        <v>517</v>
      </c>
      <c r="B198" s="288">
        <v>72</v>
      </c>
      <c r="C198" s="248" t="s">
        <v>957</v>
      </c>
      <c r="D198" s="212"/>
      <c r="E198" s="32">
        <f>SUM(E195:E197)</f>
        <v>2067</v>
      </c>
      <c r="F198" s="1796">
        <f>SUM(F195:F197)</f>
        <v>0</v>
      </c>
      <c r="G198" s="32">
        <f>SUM(G195:G197)</f>
        <v>2067</v>
      </c>
    </row>
    <row r="199" spans="1:7" ht="18" customHeight="1">
      <c r="A199" s="308"/>
      <c r="B199" s="288"/>
      <c r="C199" s="248"/>
      <c r="D199" s="212"/>
      <c r="E199" s="212"/>
      <c r="F199" s="212"/>
      <c r="G199" s="212"/>
    </row>
    <row r="200" spans="1:7">
      <c r="A200" s="308"/>
      <c r="B200" s="288">
        <v>73</v>
      </c>
      <c r="C200" s="248" t="s">
        <v>1979</v>
      </c>
      <c r="D200" s="212"/>
      <c r="E200" s="212"/>
      <c r="F200" s="212"/>
      <c r="G200" s="212"/>
    </row>
    <row r="201" spans="1:7">
      <c r="A201" s="308"/>
      <c r="B201" s="288" t="s">
        <v>1980</v>
      </c>
      <c r="C201" s="248" t="s">
        <v>528</v>
      </c>
      <c r="D201" s="212"/>
      <c r="E201" s="25">
        <v>2077</v>
      </c>
      <c r="F201" s="1778">
        <v>0</v>
      </c>
      <c r="G201" s="25">
        <f>F201+E201</f>
        <v>2077</v>
      </c>
    </row>
    <row r="202" spans="1:7">
      <c r="A202" s="308"/>
      <c r="B202" s="288" t="s">
        <v>1981</v>
      </c>
      <c r="C202" s="248" t="s">
        <v>530</v>
      </c>
      <c r="D202" s="212"/>
      <c r="E202" s="25">
        <v>29</v>
      </c>
      <c r="F202" s="1778">
        <v>0</v>
      </c>
      <c r="G202" s="25">
        <f>F202+E202</f>
        <v>29</v>
      </c>
    </row>
    <row r="203" spans="1:7">
      <c r="A203" s="308"/>
      <c r="B203" s="288" t="s">
        <v>1982</v>
      </c>
      <c r="C203" s="248" t="s">
        <v>532</v>
      </c>
      <c r="D203" s="212"/>
      <c r="E203" s="25">
        <v>150</v>
      </c>
      <c r="F203" s="1778">
        <v>0</v>
      </c>
      <c r="G203" s="25">
        <f>F203+E203</f>
        <v>150</v>
      </c>
    </row>
    <row r="204" spans="1:7">
      <c r="A204" s="308" t="s">
        <v>517</v>
      </c>
      <c r="B204" s="288">
        <v>73</v>
      </c>
      <c r="C204" s="248" t="s">
        <v>1983</v>
      </c>
      <c r="D204" s="212"/>
      <c r="E204" s="32">
        <f>SUM(E201:E203)</f>
        <v>2256</v>
      </c>
      <c r="F204" s="1796">
        <f>SUM(F201:F203)</f>
        <v>0</v>
      </c>
      <c r="G204" s="32">
        <f>SUM(G201:G203)</f>
        <v>2256</v>
      </c>
    </row>
    <row r="205" spans="1:7" ht="18" customHeight="1">
      <c r="A205" s="308"/>
      <c r="B205" s="288"/>
      <c r="C205" s="248"/>
      <c r="D205" s="212"/>
      <c r="E205" s="212"/>
      <c r="F205" s="212"/>
      <c r="G205" s="212"/>
    </row>
    <row r="206" spans="1:7">
      <c r="A206" s="308"/>
      <c r="B206" s="288">
        <v>74</v>
      </c>
      <c r="C206" s="248" t="s">
        <v>1984</v>
      </c>
      <c r="D206" s="212"/>
      <c r="E206" s="212"/>
      <c r="F206" s="212"/>
      <c r="G206" s="212"/>
    </row>
    <row r="207" spans="1:7">
      <c r="A207" s="308"/>
      <c r="B207" s="288" t="s">
        <v>1985</v>
      </c>
      <c r="C207" s="248" t="s">
        <v>528</v>
      </c>
      <c r="D207" s="212"/>
      <c r="E207" s="25">
        <v>1600</v>
      </c>
      <c r="F207" s="1778">
        <v>0</v>
      </c>
      <c r="G207" s="25">
        <f>F207+E207</f>
        <v>1600</v>
      </c>
    </row>
    <row r="208" spans="1:7">
      <c r="A208" s="308"/>
      <c r="B208" s="288" t="s">
        <v>1986</v>
      </c>
      <c r="C208" s="248" t="s">
        <v>530</v>
      </c>
      <c r="D208" s="212"/>
      <c r="E208" s="25">
        <v>29</v>
      </c>
      <c r="F208" s="1778">
        <v>0</v>
      </c>
      <c r="G208" s="25">
        <f>F208+E208</f>
        <v>29</v>
      </c>
    </row>
    <row r="209" spans="1:7">
      <c r="A209" s="308"/>
      <c r="B209" s="288" t="s">
        <v>1987</v>
      </c>
      <c r="C209" s="248" t="s">
        <v>532</v>
      </c>
      <c r="D209" s="212"/>
      <c r="E209" s="25">
        <v>150</v>
      </c>
      <c r="F209" s="1778">
        <v>0</v>
      </c>
      <c r="G209" s="25">
        <f>F209+E209</f>
        <v>150</v>
      </c>
    </row>
    <row r="210" spans="1:7">
      <c r="A210" s="497" t="s">
        <v>517</v>
      </c>
      <c r="B210" s="2196">
        <v>74</v>
      </c>
      <c r="C210" s="279" t="s">
        <v>1984</v>
      </c>
      <c r="D210" s="263"/>
      <c r="E210" s="32">
        <f>SUM(E207:E209)</f>
        <v>1779</v>
      </c>
      <c r="F210" s="1796">
        <f>SUM(F207:F209)</f>
        <v>0</v>
      </c>
      <c r="G210" s="32">
        <f>SUM(G207:G209)</f>
        <v>1779</v>
      </c>
    </row>
    <row r="211" spans="1:7">
      <c r="A211" s="2016"/>
      <c r="B211" s="2116">
        <v>75</v>
      </c>
      <c r="C211" s="280" t="s">
        <v>1988</v>
      </c>
      <c r="D211" s="241"/>
      <c r="E211" s="241"/>
      <c r="F211" s="241"/>
      <c r="G211" s="241"/>
    </row>
    <row r="212" spans="1:7">
      <c r="A212" s="308"/>
      <c r="B212" s="288" t="s">
        <v>1989</v>
      </c>
      <c r="C212" s="248" t="s">
        <v>528</v>
      </c>
      <c r="D212" s="212"/>
      <c r="E212" s="25">
        <v>3061</v>
      </c>
      <c r="F212" s="1778">
        <v>0</v>
      </c>
      <c r="G212" s="25">
        <f>F212+E212</f>
        <v>3061</v>
      </c>
    </row>
    <row r="213" spans="1:7">
      <c r="A213" s="308"/>
      <c r="B213" s="288" t="s">
        <v>1990</v>
      </c>
      <c r="C213" s="248" t="s">
        <v>530</v>
      </c>
      <c r="D213" s="212"/>
      <c r="E213" s="25">
        <v>29</v>
      </c>
      <c r="F213" s="1778">
        <v>0</v>
      </c>
      <c r="G213" s="25">
        <f>F213+E213</f>
        <v>29</v>
      </c>
    </row>
    <row r="214" spans="1:7">
      <c r="A214" s="308"/>
      <c r="B214" s="288" t="s">
        <v>1991</v>
      </c>
      <c r="C214" s="248" t="s">
        <v>532</v>
      </c>
      <c r="D214" s="212"/>
      <c r="E214" s="25">
        <v>150</v>
      </c>
      <c r="F214" s="1778">
        <v>0</v>
      </c>
      <c r="G214" s="25">
        <f>F214+E214</f>
        <v>150</v>
      </c>
    </row>
    <row r="215" spans="1:7">
      <c r="A215" s="308" t="s">
        <v>517</v>
      </c>
      <c r="B215" s="288">
        <v>75</v>
      </c>
      <c r="C215" s="248" t="s">
        <v>1988</v>
      </c>
      <c r="D215" s="212"/>
      <c r="E215" s="32">
        <f>SUM(E212:E214)</f>
        <v>3240</v>
      </c>
      <c r="F215" s="1796">
        <f>SUM(F212:F214)</f>
        <v>0</v>
      </c>
      <c r="G215" s="32">
        <f>SUM(G212:G214)</f>
        <v>3240</v>
      </c>
    </row>
    <row r="216" spans="1:7">
      <c r="A216" s="308"/>
      <c r="B216" s="288"/>
      <c r="C216" s="248"/>
      <c r="D216" s="212"/>
      <c r="E216" s="212"/>
      <c r="F216" s="212"/>
      <c r="G216" s="212"/>
    </row>
    <row r="217" spans="1:7">
      <c r="A217" s="308"/>
      <c r="B217" s="288">
        <v>76</v>
      </c>
      <c r="C217" s="248" t="s">
        <v>2000</v>
      </c>
      <c r="D217" s="212"/>
      <c r="E217" s="212"/>
      <c r="F217" s="212"/>
      <c r="G217" s="212"/>
    </row>
    <row r="218" spans="1:7">
      <c r="A218" s="308"/>
      <c r="B218" s="288" t="s">
        <v>2001</v>
      </c>
      <c r="C218" s="248" t="s">
        <v>528</v>
      </c>
      <c r="D218" s="212"/>
      <c r="E218" s="25">
        <v>1900</v>
      </c>
      <c r="F218" s="1778">
        <v>0</v>
      </c>
      <c r="G218" s="25">
        <f>F218+E218</f>
        <v>1900</v>
      </c>
    </row>
    <row r="219" spans="1:7">
      <c r="A219" s="308"/>
      <c r="B219" s="288" t="s">
        <v>2002</v>
      </c>
      <c r="C219" s="248" t="s">
        <v>530</v>
      </c>
      <c r="D219" s="212"/>
      <c r="E219" s="25">
        <v>29</v>
      </c>
      <c r="F219" s="1778">
        <v>0</v>
      </c>
      <c r="G219" s="25">
        <f>F219+E219</f>
        <v>29</v>
      </c>
    </row>
    <row r="220" spans="1:7">
      <c r="A220" s="308"/>
      <c r="B220" s="288" t="s">
        <v>2003</v>
      </c>
      <c r="C220" s="248" t="s">
        <v>532</v>
      </c>
      <c r="D220" s="212"/>
      <c r="E220" s="25">
        <v>150</v>
      </c>
      <c r="F220" s="1778">
        <v>0</v>
      </c>
      <c r="G220" s="25">
        <f>F220+E220</f>
        <v>150</v>
      </c>
    </row>
    <row r="221" spans="1:7">
      <c r="A221" s="308" t="s">
        <v>517</v>
      </c>
      <c r="B221" s="288">
        <v>76</v>
      </c>
      <c r="C221" s="248" t="s">
        <v>2000</v>
      </c>
      <c r="D221" s="212"/>
      <c r="E221" s="32">
        <f>SUM(E218:E220)</f>
        <v>2079</v>
      </c>
      <c r="F221" s="1796">
        <f>SUM(F218:F220)</f>
        <v>0</v>
      </c>
      <c r="G221" s="32">
        <f>SUM(G218:G220)</f>
        <v>2079</v>
      </c>
    </row>
    <row r="222" spans="1:7">
      <c r="A222" s="308"/>
      <c r="B222" s="288"/>
      <c r="C222" s="248"/>
      <c r="D222" s="212"/>
      <c r="E222" s="25"/>
      <c r="F222" s="25"/>
      <c r="G222" s="25"/>
    </row>
    <row r="223" spans="1:7">
      <c r="A223" s="308"/>
      <c r="B223" s="288">
        <v>77</v>
      </c>
      <c r="C223" s="248" t="s">
        <v>2004</v>
      </c>
      <c r="D223" s="212"/>
      <c r="E223" s="25"/>
      <c r="F223" s="25"/>
      <c r="G223" s="25"/>
    </row>
    <row r="224" spans="1:7">
      <c r="A224" s="308"/>
      <c r="B224" s="288" t="s">
        <v>2005</v>
      </c>
      <c r="C224" s="248" t="s">
        <v>528</v>
      </c>
      <c r="D224" s="25"/>
      <c r="E224" s="25">
        <v>1900</v>
      </c>
      <c r="F224" s="1778">
        <v>0</v>
      </c>
      <c r="G224" s="25">
        <f>F224+E224</f>
        <v>1900</v>
      </c>
    </row>
    <row r="225" spans="1:7">
      <c r="A225" s="308"/>
      <c r="B225" s="288" t="s">
        <v>2006</v>
      </c>
      <c r="C225" s="248" t="s">
        <v>530</v>
      </c>
      <c r="D225" s="25"/>
      <c r="E225" s="25">
        <v>29</v>
      </c>
      <c r="F225" s="1778">
        <v>0</v>
      </c>
      <c r="G225" s="25">
        <f>F225+E225</f>
        <v>29</v>
      </c>
    </row>
    <row r="226" spans="1:7">
      <c r="A226" s="308"/>
      <c r="B226" s="288" t="s">
        <v>2007</v>
      </c>
      <c r="C226" s="248" t="s">
        <v>532</v>
      </c>
      <c r="D226" s="25"/>
      <c r="E226" s="25">
        <v>150</v>
      </c>
      <c r="F226" s="1778">
        <v>0</v>
      </c>
      <c r="G226" s="25">
        <f>F226+E226</f>
        <v>150</v>
      </c>
    </row>
    <row r="227" spans="1:7">
      <c r="A227" s="308" t="s">
        <v>517</v>
      </c>
      <c r="B227" s="288">
        <v>77</v>
      </c>
      <c r="C227" s="248" t="s">
        <v>2004</v>
      </c>
      <c r="D227" s="25"/>
      <c r="E227" s="32">
        <f>SUM(E224:E226)</f>
        <v>2079</v>
      </c>
      <c r="F227" s="1932">
        <f>SUM(F224:F226)</f>
        <v>0</v>
      </c>
      <c r="G227" s="32">
        <f>SUM(G224:G226)</f>
        <v>2079</v>
      </c>
    </row>
    <row r="228" spans="1:7" ht="0.75" customHeight="1">
      <c r="A228" s="308"/>
      <c r="B228" s="288"/>
      <c r="C228" s="248"/>
      <c r="D228" s="212"/>
      <c r="E228" s="25"/>
      <c r="F228" s="25"/>
      <c r="G228" s="25"/>
    </row>
    <row r="229" spans="1:7">
      <c r="A229" s="308"/>
      <c r="B229" s="288">
        <v>78</v>
      </c>
      <c r="C229" s="248" t="s">
        <v>2008</v>
      </c>
      <c r="D229" s="212"/>
      <c r="E229" s="25"/>
      <c r="F229" s="25"/>
      <c r="G229" s="25"/>
    </row>
    <row r="230" spans="1:7">
      <c r="A230" s="308"/>
      <c r="B230" s="288" t="s">
        <v>2009</v>
      </c>
      <c r="C230" s="248" t="s">
        <v>528</v>
      </c>
      <c r="D230" s="25"/>
      <c r="E230" s="25">
        <v>1800</v>
      </c>
      <c r="F230" s="1778">
        <v>0</v>
      </c>
      <c r="G230" s="25">
        <f>F230+E230</f>
        <v>1800</v>
      </c>
    </row>
    <row r="231" spans="1:7">
      <c r="A231" s="308"/>
      <c r="B231" s="288" t="s">
        <v>2010</v>
      </c>
      <c r="C231" s="248" t="s">
        <v>530</v>
      </c>
      <c r="D231" s="25"/>
      <c r="E231" s="25">
        <v>29</v>
      </c>
      <c r="F231" s="1778">
        <v>0</v>
      </c>
      <c r="G231" s="25">
        <f>F231+E231</f>
        <v>29</v>
      </c>
    </row>
    <row r="232" spans="1:7">
      <c r="A232" s="308"/>
      <c r="B232" s="288" t="s">
        <v>2011</v>
      </c>
      <c r="C232" s="248" t="s">
        <v>532</v>
      </c>
      <c r="D232" s="25"/>
      <c r="E232" s="25">
        <v>150</v>
      </c>
      <c r="F232" s="1778">
        <v>0</v>
      </c>
      <c r="G232" s="25">
        <f>F232+E232</f>
        <v>150</v>
      </c>
    </row>
    <row r="233" spans="1:7">
      <c r="A233" s="308" t="s">
        <v>517</v>
      </c>
      <c r="B233" s="288">
        <v>78</v>
      </c>
      <c r="C233" s="248" t="s">
        <v>2008</v>
      </c>
      <c r="D233" s="25"/>
      <c r="E233" s="32">
        <f>SUM(E230:E232)</f>
        <v>1979</v>
      </c>
      <c r="F233" s="1932">
        <f>SUM(F230:F232)</f>
        <v>0</v>
      </c>
      <c r="G233" s="32">
        <f>SUM(G230:G232)</f>
        <v>1979</v>
      </c>
    </row>
    <row r="234" spans="1:7">
      <c r="A234" s="308" t="s">
        <v>517</v>
      </c>
      <c r="B234" s="288">
        <v>48</v>
      </c>
      <c r="C234" s="248" t="s">
        <v>550</v>
      </c>
      <c r="D234" s="25"/>
      <c r="E234" s="32">
        <f>E221+E215+E210+E204+E198+E192+E227+E233</f>
        <v>16922</v>
      </c>
      <c r="F234" s="1796">
        <f>F221+F215+F210+F204+F198+F192+F227+F233</f>
        <v>0</v>
      </c>
      <c r="G234" s="32">
        <f>G221+G215+G210+G204+G198+G192+G227+G233</f>
        <v>16922</v>
      </c>
    </row>
    <row r="235" spans="1:7">
      <c r="A235" s="308" t="s">
        <v>517</v>
      </c>
      <c r="B235" s="910">
        <v>1.0009999999999999</v>
      </c>
      <c r="C235" s="269" t="s">
        <v>524</v>
      </c>
      <c r="D235" s="192"/>
      <c r="E235" s="260">
        <f>E234+E185+E160+E117</f>
        <v>64445</v>
      </c>
      <c r="F235" s="1787">
        <f>F234+F185+F160+F117</f>
        <v>0</v>
      </c>
      <c r="G235" s="260">
        <f>G234+G185+G160+G117</f>
        <v>64445</v>
      </c>
    </row>
    <row r="236" spans="1:7">
      <c r="A236" s="308"/>
      <c r="B236" s="284"/>
      <c r="C236" s="248"/>
      <c r="D236" s="192"/>
      <c r="E236" s="192"/>
      <c r="F236" s="192"/>
      <c r="G236" s="192"/>
    </row>
    <row r="237" spans="1:7">
      <c r="A237" s="308"/>
      <c r="B237" s="1242">
        <v>1.8</v>
      </c>
      <c r="C237" s="269" t="s">
        <v>565</v>
      </c>
      <c r="D237" s="192"/>
      <c r="E237" s="192"/>
      <c r="F237" s="192"/>
      <c r="G237" s="192"/>
    </row>
    <row r="238" spans="1:7">
      <c r="A238" s="308"/>
      <c r="B238" s="284">
        <v>36</v>
      </c>
      <c r="C238" s="248" t="s">
        <v>1006</v>
      </c>
      <c r="D238" s="192"/>
      <c r="E238" s="192"/>
      <c r="F238" s="192"/>
      <c r="G238" s="192"/>
    </row>
    <row r="239" spans="1:7" ht="25.5">
      <c r="A239" s="308"/>
      <c r="B239" s="247" t="s">
        <v>2012</v>
      </c>
      <c r="C239" s="248" t="s">
        <v>2013</v>
      </c>
      <c r="D239" s="212"/>
      <c r="E239" s="25">
        <v>2000</v>
      </c>
      <c r="F239" s="1778">
        <v>0</v>
      </c>
      <c r="G239" s="25">
        <f>F239+E239</f>
        <v>2000</v>
      </c>
    </row>
    <row r="240" spans="1:7">
      <c r="A240" s="308" t="s">
        <v>517</v>
      </c>
      <c r="B240" s="284">
        <v>36</v>
      </c>
      <c r="C240" s="248" t="s">
        <v>1006</v>
      </c>
      <c r="D240" s="212"/>
      <c r="E240" s="32">
        <f>SUM(E239:E239)</f>
        <v>2000</v>
      </c>
      <c r="F240" s="1796">
        <f>SUM(F239:F239)</f>
        <v>0</v>
      </c>
      <c r="G240" s="32">
        <f>SUM(G239:G239)</f>
        <v>2000</v>
      </c>
    </row>
    <row r="241" spans="1:8">
      <c r="A241" s="308" t="s">
        <v>517</v>
      </c>
      <c r="B241" s="1242">
        <v>1.8</v>
      </c>
      <c r="C241" s="269" t="s">
        <v>565</v>
      </c>
      <c r="D241" s="212"/>
      <c r="E241" s="32">
        <f>E240</f>
        <v>2000</v>
      </c>
      <c r="F241" s="1796">
        <f>F240</f>
        <v>0</v>
      </c>
      <c r="G241" s="32">
        <f>G240</f>
        <v>2000</v>
      </c>
    </row>
    <row r="242" spans="1:8">
      <c r="A242" s="308" t="s">
        <v>517</v>
      </c>
      <c r="B242" s="284">
        <v>1</v>
      </c>
      <c r="C242" s="248" t="s">
        <v>1023</v>
      </c>
      <c r="D242" s="212"/>
      <c r="E242" s="32">
        <f>E241+E235</f>
        <v>66445</v>
      </c>
      <c r="F242" s="1796">
        <f>F241+F235</f>
        <v>0</v>
      </c>
      <c r="G242" s="32">
        <f>G241+G235</f>
        <v>66445</v>
      </c>
    </row>
    <row r="243" spans="1:8">
      <c r="A243" s="308"/>
      <c r="B243" s="284"/>
      <c r="C243" s="248"/>
      <c r="D243" s="212"/>
      <c r="E243" s="212"/>
      <c r="F243" s="212"/>
      <c r="G243" s="212"/>
    </row>
    <row r="244" spans="1:8" ht="25.5">
      <c r="A244" s="308"/>
      <c r="B244" s="284">
        <v>4</v>
      </c>
      <c r="C244" s="248" t="s">
        <v>2014</v>
      </c>
      <c r="D244" s="192"/>
      <c r="E244" s="192"/>
      <c r="F244" s="192"/>
      <c r="G244" s="192"/>
    </row>
    <row r="245" spans="1:8">
      <c r="A245" s="497"/>
      <c r="B245" s="2197">
        <v>4.1050000000000004</v>
      </c>
      <c r="C245" s="516" t="s">
        <v>1975</v>
      </c>
      <c r="D245" s="307"/>
      <c r="E245" s="307"/>
      <c r="F245" s="307"/>
      <c r="G245" s="307"/>
    </row>
    <row r="246" spans="1:8" ht="25.5">
      <c r="A246" s="2016"/>
      <c r="B246" s="281" t="s">
        <v>669</v>
      </c>
      <c r="C246" s="280" t="s">
        <v>1976</v>
      </c>
      <c r="D246" s="241"/>
      <c r="E246" s="48">
        <v>1100</v>
      </c>
      <c r="F246" s="2117">
        <v>0</v>
      </c>
      <c r="G246" s="48">
        <f>F246+E246</f>
        <v>1100</v>
      </c>
    </row>
    <row r="247" spans="1:8">
      <c r="A247" s="308" t="s">
        <v>517</v>
      </c>
      <c r="B247" s="1242">
        <v>4.1050000000000004</v>
      </c>
      <c r="C247" s="269" t="s">
        <v>1975</v>
      </c>
      <c r="D247" s="212"/>
      <c r="E247" s="32">
        <f t="shared" ref="E247:G248" si="1">E246</f>
        <v>1100</v>
      </c>
      <c r="F247" s="1796">
        <f t="shared" si="1"/>
        <v>0</v>
      </c>
      <c r="G247" s="32">
        <f t="shared" si="1"/>
        <v>1100</v>
      </c>
    </row>
    <row r="248" spans="1:8" ht="25.5">
      <c r="A248" s="308" t="s">
        <v>517</v>
      </c>
      <c r="B248" s="284">
        <v>4</v>
      </c>
      <c r="C248" s="248" t="s">
        <v>2014</v>
      </c>
      <c r="D248" s="25"/>
      <c r="E248" s="32">
        <f t="shared" si="1"/>
        <v>1100</v>
      </c>
      <c r="F248" s="1796">
        <f t="shared" si="1"/>
        <v>0</v>
      </c>
      <c r="G248" s="32">
        <f t="shared" si="1"/>
        <v>1100</v>
      </c>
    </row>
    <row r="249" spans="1:8" ht="25.5">
      <c r="A249" s="308" t="s">
        <v>517</v>
      </c>
      <c r="B249" s="270">
        <v>2501</v>
      </c>
      <c r="C249" s="269" t="s">
        <v>1235</v>
      </c>
      <c r="D249" s="212"/>
      <c r="E249" s="32">
        <f>E242+E248</f>
        <v>67545</v>
      </c>
      <c r="F249" s="1796">
        <f>F242+F248</f>
        <v>0</v>
      </c>
      <c r="G249" s="32">
        <f>G242+G248</f>
        <v>67545</v>
      </c>
      <c r="H249" s="188" t="s">
        <v>697</v>
      </c>
    </row>
    <row r="250" spans="1:8" ht="11.45" customHeight="1">
      <c r="A250" s="308"/>
      <c r="B250" s="270"/>
      <c r="C250" s="248"/>
      <c r="D250" s="212"/>
      <c r="E250" s="212"/>
      <c r="F250" s="212"/>
      <c r="G250" s="212"/>
    </row>
    <row r="251" spans="1:8">
      <c r="A251" s="308" t="s">
        <v>523</v>
      </c>
      <c r="B251" s="270">
        <v>2515</v>
      </c>
      <c r="C251" s="269" t="s">
        <v>1316</v>
      </c>
      <c r="D251" s="192"/>
      <c r="E251" s="220"/>
      <c r="F251" s="220"/>
      <c r="G251" s="220"/>
    </row>
    <row r="252" spans="1:8">
      <c r="A252" s="308"/>
      <c r="B252" s="910">
        <v>3.0000000000000001E-3</v>
      </c>
      <c r="C252" s="269" t="s">
        <v>1689</v>
      </c>
      <c r="D252" s="192"/>
      <c r="E252" s="192"/>
      <c r="F252" s="192"/>
      <c r="G252" s="192"/>
    </row>
    <row r="253" spans="1:8">
      <c r="A253" s="308"/>
      <c r="B253" s="288">
        <v>60</v>
      </c>
      <c r="C253" s="248" t="s">
        <v>1317</v>
      </c>
      <c r="D253" s="192"/>
      <c r="E253" s="192"/>
      <c r="F253" s="192"/>
      <c r="G253" s="192"/>
    </row>
    <row r="254" spans="1:8" ht="25.5">
      <c r="A254" s="308"/>
      <c r="B254" s="247" t="s">
        <v>1623</v>
      </c>
      <c r="C254" s="248" t="s">
        <v>1318</v>
      </c>
      <c r="D254" s="212"/>
      <c r="E254" s="25">
        <v>1500</v>
      </c>
      <c r="F254" s="1778">
        <v>0</v>
      </c>
      <c r="G254" s="25">
        <f>F254+E254</f>
        <v>1500</v>
      </c>
    </row>
    <row r="255" spans="1:8">
      <c r="A255" s="308" t="s">
        <v>517</v>
      </c>
      <c r="B255" s="288">
        <v>60</v>
      </c>
      <c r="C255" s="248" t="s">
        <v>1317</v>
      </c>
      <c r="D255" s="212"/>
      <c r="E255" s="32">
        <f>SUM(E254:E254)</f>
        <v>1500</v>
      </c>
      <c r="F255" s="1796">
        <f>SUM(F254:F254)</f>
        <v>0</v>
      </c>
      <c r="G255" s="32">
        <f>SUM(G254:G254)</f>
        <v>1500</v>
      </c>
    </row>
    <row r="256" spans="1:8">
      <c r="A256" s="308" t="s">
        <v>517</v>
      </c>
      <c r="B256" s="910">
        <v>3.0000000000000001E-3</v>
      </c>
      <c r="C256" s="269" t="s">
        <v>1689</v>
      </c>
      <c r="D256" s="212"/>
      <c r="E256" s="32">
        <f>E255</f>
        <v>1500</v>
      </c>
      <c r="F256" s="1796">
        <f>F255</f>
        <v>0</v>
      </c>
      <c r="G256" s="32">
        <f>G255</f>
        <v>1500</v>
      </c>
      <c r="H256" s="188" t="s">
        <v>697</v>
      </c>
    </row>
    <row r="257" spans="1:8">
      <c r="A257" s="308"/>
      <c r="B257" s="270"/>
      <c r="C257" s="269"/>
      <c r="D257" s="212"/>
      <c r="E257" s="212"/>
      <c r="F257" s="212"/>
      <c r="G257" s="212"/>
    </row>
    <row r="258" spans="1:8">
      <c r="A258" s="308"/>
      <c r="B258" s="910">
        <v>0.8</v>
      </c>
      <c r="C258" s="269" t="s">
        <v>565</v>
      </c>
      <c r="D258" s="192"/>
      <c r="E258" s="192"/>
      <c r="F258" s="192"/>
      <c r="G258" s="192"/>
    </row>
    <row r="259" spans="1:8">
      <c r="A259" s="308"/>
      <c r="B259" s="288">
        <v>61</v>
      </c>
      <c r="C259" s="248" t="s">
        <v>1342</v>
      </c>
      <c r="D259" s="25"/>
      <c r="E259" s="25"/>
      <c r="F259" s="25"/>
      <c r="G259" s="212"/>
    </row>
    <row r="260" spans="1:8">
      <c r="A260" s="308"/>
      <c r="B260" s="247" t="s">
        <v>560</v>
      </c>
      <c r="C260" s="248" t="s">
        <v>713</v>
      </c>
      <c r="D260" s="30"/>
      <c r="E260" s="1778">
        <v>0</v>
      </c>
      <c r="F260" s="25">
        <v>1246</v>
      </c>
      <c r="G260" s="1743">
        <f>E260+F260</f>
        <v>1246</v>
      </c>
    </row>
    <row r="261" spans="1:8">
      <c r="A261" s="308" t="s">
        <v>517</v>
      </c>
      <c r="B261" s="288">
        <v>61</v>
      </c>
      <c r="C261" s="248" t="s">
        <v>1342</v>
      </c>
      <c r="D261" s="30"/>
      <c r="E261" s="1796">
        <f t="shared" ref="E261:G262" si="2">E260</f>
        <v>0</v>
      </c>
      <c r="F261" s="32">
        <f t="shared" si="2"/>
        <v>1246</v>
      </c>
      <c r="G261" s="32">
        <f t="shared" si="2"/>
        <v>1246</v>
      </c>
    </row>
    <row r="262" spans="1:8">
      <c r="A262" s="308" t="s">
        <v>517</v>
      </c>
      <c r="B262" s="910">
        <v>0.8</v>
      </c>
      <c r="C262" s="269" t="s">
        <v>565</v>
      </c>
      <c r="D262" s="30"/>
      <c r="E262" s="1796">
        <f t="shared" si="2"/>
        <v>0</v>
      </c>
      <c r="F262" s="32">
        <f t="shared" si="2"/>
        <v>1246</v>
      </c>
      <c r="G262" s="32">
        <f t="shared" si="2"/>
        <v>1246</v>
      </c>
      <c r="H262" s="188" t="s">
        <v>2091</v>
      </c>
    </row>
    <row r="263" spans="1:8" ht="25.5">
      <c r="A263" s="308" t="s">
        <v>517</v>
      </c>
      <c r="B263" s="270">
        <v>2515</v>
      </c>
      <c r="C263" s="269" t="s">
        <v>331</v>
      </c>
      <c r="D263" s="212"/>
      <c r="E263" s="229">
        <f>E262+E256</f>
        <v>1500</v>
      </c>
      <c r="F263" s="229">
        <f>F262+F256</f>
        <v>1246</v>
      </c>
      <c r="G263" s="229">
        <f>G262+G256</f>
        <v>2746</v>
      </c>
    </row>
    <row r="264" spans="1:8" ht="13.7" customHeight="1">
      <c r="A264" s="308"/>
      <c r="B264" s="288"/>
      <c r="C264" s="248"/>
      <c r="D264" s="212"/>
      <c r="E264" s="212"/>
      <c r="F264" s="212"/>
      <c r="G264" s="212"/>
    </row>
    <row r="265" spans="1:8" ht="13.7" customHeight="1">
      <c r="A265" s="308" t="s">
        <v>523</v>
      </c>
      <c r="B265" s="270">
        <v>3054</v>
      </c>
      <c r="C265" s="269" t="s">
        <v>488</v>
      </c>
      <c r="D265" s="212"/>
      <c r="E265" s="199"/>
      <c r="F265" s="199"/>
      <c r="G265" s="199"/>
    </row>
    <row r="266" spans="1:8" ht="13.7" customHeight="1">
      <c r="A266" s="308"/>
      <c r="B266" s="284">
        <v>4</v>
      </c>
      <c r="C266" s="248" t="s">
        <v>2085</v>
      </c>
      <c r="D266" s="212"/>
      <c r="E266" s="212"/>
      <c r="F266" s="212"/>
      <c r="G266" s="212"/>
    </row>
    <row r="267" spans="1:8" ht="13.7" customHeight="1">
      <c r="A267" s="308"/>
      <c r="B267" s="1220">
        <v>4.1050000000000004</v>
      </c>
      <c r="C267" s="1293" t="s">
        <v>713</v>
      </c>
      <c r="D267" s="212"/>
      <c r="E267" s="212"/>
      <c r="F267" s="212"/>
      <c r="G267" s="212"/>
    </row>
    <row r="268" spans="1:8" ht="13.7" customHeight="1">
      <c r="A268" s="308"/>
      <c r="B268" s="1218">
        <v>60</v>
      </c>
      <c r="C268" s="172" t="s">
        <v>581</v>
      </c>
      <c r="D268" s="212"/>
      <c r="E268" s="212"/>
      <c r="F268" s="212"/>
      <c r="G268" s="212"/>
    </row>
    <row r="269" spans="1:8" ht="25.5">
      <c r="A269" s="308"/>
      <c r="B269" s="1320">
        <v>81</v>
      </c>
      <c r="C269" s="248" t="s">
        <v>332</v>
      </c>
      <c r="D269" s="212"/>
      <c r="E269" s="212"/>
      <c r="F269" s="212"/>
      <c r="G269" s="212"/>
    </row>
    <row r="270" spans="1:8" ht="13.7" customHeight="1">
      <c r="A270" s="308"/>
      <c r="B270" s="1219" t="s">
        <v>1038</v>
      </c>
      <c r="C270" s="172" t="s">
        <v>188</v>
      </c>
      <c r="D270" s="212"/>
      <c r="E270" s="25">
        <v>15161</v>
      </c>
      <c r="F270" s="1778">
        <v>0</v>
      </c>
      <c r="G270" s="25">
        <f>F270+E270</f>
        <v>15161</v>
      </c>
    </row>
    <row r="271" spans="1:8" ht="13.7" customHeight="1">
      <c r="A271" s="308"/>
      <c r="B271" s="1219"/>
      <c r="C271" s="172"/>
      <c r="D271" s="212"/>
      <c r="E271" s="212"/>
      <c r="F271" s="212"/>
      <c r="G271" s="212"/>
    </row>
    <row r="272" spans="1:8" ht="25.5">
      <c r="A272" s="308"/>
      <c r="B272" s="1320">
        <v>82</v>
      </c>
      <c r="C272" s="248" t="s">
        <v>333</v>
      </c>
      <c r="D272" s="212"/>
      <c r="E272" s="212"/>
      <c r="F272" s="212"/>
      <c r="G272" s="212"/>
    </row>
    <row r="273" spans="1:7" ht="13.7" customHeight="1">
      <c r="A273" s="497"/>
      <c r="B273" s="1245" t="s">
        <v>1039</v>
      </c>
      <c r="C273" s="179" t="s">
        <v>188</v>
      </c>
      <c r="D273" s="263"/>
      <c r="E273" s="34">
        <v>6922</v>
      </c>
      <c r="F273" s="1809">
        <v>0</v>
      </c>
      <c r="G273" s="34">
        <f>F273+E273</f>
        <v>6922</v>
      </c>
    </row>
    <row r="274" spans="1:7" ht="13.7" customHeight="1">
      <c r="A274" s="308"/>
      <c r="B274" s="1219"/>
      <c r="C274" s="172"/>
      <c r="D274" s="212"/>
      <c r="E274" s="212"/>
      <c r="F274" s="212"/>
      <c r="G274" s="212"/>
    </row>
    <row r="275" spans="1:7" ht="25.5">
      <c r="A275" s="308"/>
      <c r="B275" s="1320">
        <v>84</v>
      </c>
      <c r="C275" s="248" t="s">
        <v>2122</v>
      </c>
      <c r="D275" s="212"/>
      <c r="E275" s="212"/>
      <c r="F275" s="212"/>
      <c r="G275" s="212"/>
    </row>
    <row r="276" spans="1:7" ht="13.7" customHeight="1">
      <c r="A276" s="308"/>
      <c r="B276" s="1219" t="s">
        <v>1505</v>
      </c>
      <c r="C276" s="172" t="s">
        <v>188</v>
      </c>
      <c r="D276" s="212"/>
      <c r="E276" s="25">
        <v>3394</v>
      </c>
      <c r="F276" s="1778">
        <v>0</v>
      </c>
      <c r="G276" s="25">
        <f>F276+E276</f>
        <v>3394</v>
      </c>
    </row>
    <row r="277" spans="1:7" ht="13.7" customHeight="1">
      <c r="A277" s="308" t="s">
        <v>517</v>
      </c>
      <c r="B277" s="1218">
        <v>60</v>
      </c>
      <c r="C277" s="172" t="s">
        <v>581</v>
      </c>
      <c r="D277" s="212"/>
      <c r="E277" s="32">
        <f>SUM(E270:E276)</f>
        <v>25477</v>
      </c>
      <c r="F277" s="1796">
        <f>SUM(F270:F276)</f>
        <v>0</v>
      </c>
      <c r="G277" s="32">
        <f>SUM(G270:G276)</f>
        <v>25477</v>
      </c>
    </row>
    <row r="278" spans="1:7">
      <c r="A278" s="308" t="s">
        <v>517</v>
      </c>
      <c r="B278" s="1220">
        <v>4.1050000000000004</v>
      </c>
      <c r="C278" s="1293" t="s">
        <v>713</v>
      </c>
      <c r="D278" s="212"/>
      <c r="E278" s="32">
        <f t="shared" ref="E278:G279" si="3">E277</f>
        <v>25477</v>
      </c>
      <c r="F278" s="1796">
        <f t="shared" si="3"/>
        <v>0</v>
      </c>
      <c r="G278" s="32">
        <f t="shared" si="3"/>
        <v>25477</v>
      </c>
    </row>
    <row r="279" spans="1:7">
      <c r="A279" s="308" t="s">
        <v>517</v>
      </c>
      <c r="B279" s="284">
        <v>4</v>
      </c>
      <c r="C279" s="248" t="s">
        <v>2085</v>
      </c>
      <c r="D279" s="212"/>
      <c r="E279" s="229">
        <f t="shared" si="3"/>
        <v>25477</v>
      </c>
      <c r="F279" s="1932">
        <f t="shared" si="3"/>
        <v>0</v>
      </c>
      <c r="G279" s="229">
        <f t="shared" si="3"/>
        <v>25477</v>
      </c>
    </row>
    <row r="280" spans="1:7">
      <c r="A280" s="308"/>
      <c r="B280" s="270"/>
      <c r="C280" s="269"/>
      <c r="D280" s="212"/>
      <c r="E280" s="212"/>
      <c r="F280" s="212"/>
      <c r="G280" s="212"/>
    </row>
    <row r="281" spans="1:7">
      <c r="A281" s="308"/>
      <c r="B281" s="288">
        <v>80</v>
      </c>
      <c r="C281" s="248" t="s">
        <v>1759</v>
      </c>
      <c r="D281" s="212"/>
      <c r="E281" s="212"/>
      <c r="F281" s="212"/>
      <c r="G281" s="212"/>
    </row>
    <row r="282" spans="1:7">
      <c r="A282" s="308"/>
      <c r="B282" s="910">
        <v>80.001000000000005</v>
      </c>
      <c r="C282" s="269" t="s">
        <v>1431</v>
      </c>
      <c r="D282" s="212"/>
      <c r="E282" s="212"/>
      <c r="F282" s="212"/>
      <c r="G282" s="212"/>
    </row>
    <row r="283" spans="1:7">
      <c r="A283" s="308"/>
      <c r="B283" s="288">
        <v>36</v>
      </c>
      <c r="C283" s="248" t="s">
        <v>1006</v>
      </c>
      <c r="D283" s="212"/>
      <c r="E283" s="212"/>
      <c r="F283" s="212"/>
      <c r="G283" s="212"/>
    </row>
    <row r="284" spans="1:7">
      <c r="A284" s="308"/>
      <c r="B284" s="288">
        <v>44</v>
      </c>
      <c r="C284" s="248" t="s">
        <v>526</v>
      </c>
      <c r="D284" s="192"/>
      <c r="E284" s="192"/>
      <c r="F284" s="192"/>
      <c r="G284" s="192"/>
    </row>
    <row r="285" spans="1:7">
      <c r="A285" s="308"/>
      <c r="B285" s="247" t="s">
        <v>1007</v>
      </c>
      <c r="C285" s="248" t="s">
        <v>528</v>
      </c>
      <c r="D285" s="192"/>
      <c r="E285" s="212">
        <v>443</v>
      </c>
      <c r="F285" s="1792">
        <v>0</v>
      </c>
      <c r="G285" s="212">
        <f>F285+E285</f>
        <v>443</v>
      </c>
    </row>
    <row r="286" spans="1:7">
      <c r="A286" s="308"/>
      <c r="B286" s="247" t="s">
        <v>1008</v>
      </c>
      <c r="C286" s="248" t="s">
        <v>530</v>
      </c>
      <c r="D286" s="299"/>
      <c r="E286" s="25">
        <v>99</v>
      </c>
      <c r="F286" s="1792">
        <v>0</v>
      </c>
      <c r="G286" s="212">
        <f>F286+E286</f>
        <v>99</v>
      </c>
    </row>
    <row r="287" spans="1:7">
      <c r="A287" s="308"/>
      <c r="B287" s="247" t="s">
        <v>1009</v>
      </c>
      <c r="C287" s="248" t="s">
        <v>532</v>
      </c>
      <c r="D287" s="192"/>
      <c r="E287" s="212">
        <v>400</v>
      </c>
      <c r="F287" s="1792">
        <v>0</v>
      </c>
      <c r="G287" s="212">
        <f>F287+E287</f>
        <v>400</v>
      </c>
    </row>
    <row r="288" spans="1:7">
      <c r="A288" s="308" t="s">
        <v>517</v>
      </c>
      <c r="B288" s="288">
        <v>44</v>
      </c>
      <c r="C288" s="248" t="s">
        <v>526</v>
      </c>
      <c r="D288" s="192"/>
      <c r="E288" s="1221">
        <f>SUM(E285:E287)</f>
        <v>942</v>
      </c>
      <c r="F288" s="1933">
        <f>SUM(F285:F287)</f>
        <v>0</v>
      </c>
      <c r="G288" s="1221">
        <f>SUM(G285:G287)</f>
        <v>942</v>
      </c>
    </row>
    <row r="289" spans="1:8" ht="3" customHeight="1">
      <c r="A289" s="308"/>
      <c r="B289" s="288"/>
      <c r="C289" s="248"/>
      <c r="D289" s="192"/>
      <c r="E289" s="192"/>
      <c r="F289" s="192"/>
      <c r="G289" s="192"/>
    </row>
    <row r="290" spans="1:8">
      <c r="A290" s="308"/>
      <c r="B290" s="288">
        <v>59</v>
      </c>
      <c r="C290" s="248" t="s">
        <v>819</v>
      </c>
      <c r="D290" s="192"/>
      <c r="E290" s="192"/>
      <c r="F290" s="192"/>
      <c r="G290" s="192"/>
    </row>
    <row r="291" spans="1:8">
      <c r="A291" s="308"/>
      <c r="B291" s="247" t="s">
        <v>820</v>
      </c>
      <c r="C291" s="248" t="s">
        <v>528</v>
      </c>
      <c r="D291" s="212"/>
      <c r="E291" s="25">
        <v>2500</v>
      </c>
      <c r="F291" s="1792">
        <v>0</v>
      </c>
      <c r="G291" s="25">
        <f>F291+E291</f>
        <v>2500</v>
      </c>
    </row>
    <row r="292" spans="1:8">
      <c r="A292" s="308"/>
      <c r="B292" s="247" t="s">
        <v>821</v>
      </c>
      <c r="C292" s="248" t="s">
        <v>530</v>
      </c>
      <c r="D292" s="212"/>
      <c r="E292" s="25">
        <v>49</v>
      </c>
      <c r="F292" s="1792">
        <v>0</v>
      </c>
      <c r="G292" s="25">
        <f>F292+E292</f>
        <v>49</v>
      </c>
    </row>
    <row r="293" spans="1:8">
      <c r="A293" s="308"/>
      <c r="B293" s="247" t="s">
        <v>822</v>
      </c>
      <c r="C293" s="248" t="s">
        <v>532</v>
      </c>
      <c r="D293" s="212"/>
      <c r="E293" s="25">
        <v>150</v>
      </c>
      <c r="F293" s="1792">
        <v>0</v>
      </c>
      <c r="G293" s="25">
        <f>F293+E293</f>
        <v>150</v>
      </c>
    </row>
    <row r="294" spans="1:8">
      <c r="A294" s="308" t="s">
        <v>517</v>
      </c>
      <c r="B294" s="288">
        <v>59</v>
      </c>
      <c r="C294" s="248" t="s">
        <v>819</v>
      </c>
      <c r="D294" s="192"/>
      <c r="E294" s="260">
        <f>SUM(E291:E293)</f>
        <v>2699</v>
      </c>
      <c r="F294" s="1787">
        <f>SUM(F291:F293)</f>
        <v>0</v>
      </c>
      <c r="G294" s="260">
        <f>SUM(G291:G293)</f>
        <v>2699</v>
      </c>
    </row>
    <row r="295" spans="1:8">
      <c r="A295" s="308" t="s">
        <v>517</v>
      </c>
      <c r="B295" s="288">
        <v>36</v>
      </c>
      <c r="C295" s="248" t="s">
        <v>1006</v>
      </c>
      <c r="D295" s="192"/>
      <c r="E295" s="1221">
        <f>E294+E288</f>
        <v>3641</v>
      </c>
      <c r="F295" s="1933">
        <f>F294+F288</f>
        <v>0</v>
      </c>
      <c r="G295" s="1221">
        <f>G294+G288</f>
        <v>3641</v>
      </c>
    </row>
    <row r="296" spans="1:8">
      <c r="A296" s="308" t="s">
        <v>517</v>
      </c>
      <c r="B296" s="910">
        <v>80.001000000000005</v>
      </c>
      <c r="C296" s="269" t="s">
        <v>1431</v>
      </c>
      <c r="D296" s="212"/>
      <c r="E296" s="229">
        <f t="shared" ref="E296:G297" si="4">E295</f>
        <v>3641</v>
      </c>
      <c r="F296" s="1796">
        <f t="shared" si="4"/>
        <v>0</v>
      </c>
      <c r="G296" s="229">
        <f t="shared" si="4"/>
        <v>3641</v>
      </c>
    </row>
    <row r="297" spans="1:8">
      <c r="A297" s="308" t="s">
        <v>517</v>
      </c>
      <c r="B297" s="288">
        <v>80</v>
      </c>
      <c r="C297" s="248" t="s">
        <v>1759</v>
      </c>
      <c r="D297" s="212"/>
      <c r="E297" s="229">
        <f t="shared" si="4"/>
        <v>3641</v>
      </c>
      <c r="F297" s="1932">
        <f t="shared" si="4"/>
        <v>0</v>
      </c>
      <c r="G297" s="229">
        <f t="shared" si="4"/>
        <v>3641</v>
      </c>
    </row>
    <row r="298" spans="1:8">
      <c r="A298" s="308" t="s">
        <v>517</v>
      </c>
      <c r="B298" s="270">
        <v>3054</v>
      </c>
      <c r="C298" s="269" t="s">
        <v>488</v>
      </c>
      <c r="D298" s="212"/>
      <c r="E298" s="229">
        <f>E297+E279</f>
        <v>29118</v>
      </c>
      <c r="F298" s="1932">
        <f>F297+F279</f>
        <v>0</v>
      </c>
      <c r="G298" s="32">
        <f>E298+F298</f>
        <v>29118</v>
      </c>
      <c r="H298" s="188" t="s">
        <v>697</v>
      </c>
    </row>
    <row r="299" spans="1:8">
      <c r="A299" s="522" t="s">
        <v>517</v>
      </c>
      <c r="B299" s="286"/>
      <c r="C299" s="287" t="s">
        <v>522</v>
      </c>
      <c r="D299" s="229"/>
      <c r="E299" s="229">
        <f>E298+E263+E249+E51</f>
        <v>103494</v>
      </c>
      <c r="F299" s="229">
        <f>F298+F263+F249+F51</f>
        <v>1246</v>
      </c>
      <c r="G299" s="229">
        <f>G298+G263+G249+G51</f>
        <v>104740</v>
      </c>
    </row>
    <row r="300" spans="1:8">
      <c r="A300" s="308"/>
      <c r="B300" s="288"/>
      <c r="C300" s="1228"/>
      <c r="D300" s="212"/>
      <c r="E300" s="212"/>
      <c r="F300" s="212"/>
      <c r="G300" s="212"/>
    </row>
    <row r="301" spans="1:8">
      <c r="A301" s="308"/>
      <c r="B301" s="288"/>
      <c r="C301" s="269" t="s">
        <v>1392</v>
      </c>
      <c r="D301" s="192"/>
      <c r="E301" s="192"/>
      <c r="F301" s="192"/>
      <c r="G301" s="192"/>
    </row>
    <row r="302" spans="1:8" ht="25.5">
      <c r="A302" s="308" t="s">
        <v>523</v>
      </c>
      <c r="B302" s="270">
        <v>4215</v>
      </c>
      <c r="C302" s="269" t="s">
        <v>823</v>
      </c>
      <c r="D302" s="192"/>
      <c r="E302" s="220"/>
      <c r="F302" s="220"/>
      <c r="G302" s="220"/>
    </row>
    <row r="303" spans="1:8">
      <c r="A303" s="308"/>
      <c r="B303" s="284">
        <v>1</v>
      </c>
      <c r="C303" s="248" t="s">
        <v>80</v>
      </c>
      <c r="D303" s="192"/>
      <c r="E303" s="192"/>
      <c r="F303" s="192"/>
      <c r="G303" s="192"/>
    </row>
    <row r="304" spans="1:8">
      <c r="A304" s="308"/>
      <c r="B304" s="910">
        <v>1.1020000000000001</v>
      </c>
      <c r="C304" s="526" t="s">
        <v>1396</v>
      </c>
      <c r="D304" s="192"/>
      <c r="E304" s="192"/>
      <c r="F304" s="192"/>
      <c r="G304" s="192"/>
    </row>
    <row r="305" spans="1:8">
      <c r="A305" s="308"/>
      <c r="B305" s="288">
        <v>36</v>
      </c>
      <c r="C305" s="248" t="s">
        <v>1006</v>
      </c>
      <c r="D305" s="192"/>
      <c r="E305" s="192"/>
      <c r="F305" s="192"/>
      <c r="G305" s="192"/>
    </row>
    <row r="306" spans="1:8">
      <c r="A306" s="308"/>
      <c r="B306" s="288">
        <v>45</v>
      </c>
      <c r="C306" s="248" t="s">
        <v>537</v>
      </c>
      <c r="D306" s="192"/>
      <c r="E306" s="192"/>
      <c r="F306" s="192"/>
      <c r="G306" s="192"/>
    </row>
    <row r="307" spans="1:8" ht="25.5">
      <c r="A307" s="308"/>
      <c r="B307" s="247" t="s">
        <v>1315</v>
      </c>
      <c r="C307" s="248" t="s">
        <v>824</v>
      </c>
      <c r="D307" s="212"/>
      <c r="E307" s="25">
        <v>24000</v>
      </c>
      <c r="F307" s="1778">
        <v>0</v>
      </c>
      <c r="G307" s="25">
        <f>F307+E307</f>
        <v>24000</v>
      </c>
      <c r="H307" s="188" t="s">
        <v>1509</v>
      </c>
    </row>
    <row r="308" spans="1:8">
      <c r="A308" s="308"/>
      <c r="B308" s="247" t="s">
        <v>677</v>
      </c>
      <c r="C308" s="248" t="s">
        <v>678</v>
      </c>
      <c r="D308" s="25"/>
      <c r="E308" s="25">
        <v>29864</v>
      </c>
      <c r="F308" s="2195">
        <v>0</v>
      </c>
      <c r="G308" s="25">
        <f>E308+F308</f>
        <v>29864</v>
      </c>
      <c r="H308" s="188" t="s">
        <v>1501</v>
      </c>
    </row>
    <row r="309" spans="1:8">
      <c r="A309" s="497" t="s">
        <v>517</v>
      </c>
      <c r="B309" s="2196">
        <v>45</v>
      </c>
      <c r="C309" s="279" t="s">
        <v>537</v>
      </c>
      <c r="D309" s="307"/>
      <c r="E309" s="260">
        <f>SUM(E307:E308)</f>
        <v>53864</v>
      </c>
      <c r="F309" s="1933">
        <f>SUM(F307:F308)</f>
        <v>0</v>
      </c>
      <c r="G309" s="260">
        <f>SUM(G307:G308)</f>
        <v>53864</v>
      </c>
    </row>
    <row r="310" spans="1:8">
      <c r="A310" s="2016"/>
      <c r="B310" s="2116">
        <v>46</v>
      </c>
      <c r="C310" s="280" t="s">
        <v>542</v>
      </c>
      <c r="D310" s="241"/>
      <c r="E310" s="241"/>
      <c r="F310" s="2198"/>
      <c r="G310" s="241"/>
    </row>
    <row r="311" spans="1:8" ht="25.5">
      <c r="A311" s="308"/>
      <c r="B311" s="247" t="s">
        <v>2117</v>
      </c>
      <c r="C311" s="248" t="s">
        <v>824</v>
      </c>
      <c r="D311" s="212"/>
      <c r="E311" s="25">
        <v>6000</v>
      </c>
      <c r="F311" s="1792">
        <v>0</v>
      </c>
      <c r="G311" s="25">
        <f>F311+E311</f>
        <v>6000</v>
      </c>
      <c r="H311" s="188" t="s">
        <v>1509</v>
      </c>
    </row>
    <row r="312" spans="1:8" ht="13.5" customHeight="1">
      <c r="A312" s="308" t="s">
        <v>517</v>
      </c>
      <c r="B312" s="288">
        <v>46</v>
      </c>
      <c r="C312" s="248" t="s">
        <v>542</v>
      </c>
      <c r="D312" s="212"/>
      <c r="E312" s="260">
        <f>SUM(E311:E311)</f>
        <v>6000</v>
      </c>
      <c r="F312" s="1933">
        <f>SUM(F311:F311)</f>
        <v>0</v>
      </c>
      <c r="G312" s="260">
        <f>SUM(G311:G311)</f>
        <v>6000</v>
      </c>
    </row>
    <row r="313" spans="1:8" ht="13.5" customHeight="1">
      <c r="A313" s="308"/>
      <c r="B313" s="247"/>
      <c r="C313" s="248"/>
      <c r="D313" s="212"/>
      <c r="E313" s="212"/>
      <c r="F313" s="926"/>
      <c r="G313" s="212"/>
    </row>
    <row r="314" spans="1:8" ht="13.5" customHeight="1">
      <c r="A314" s="308"/>
      <c r="B314" s="288">
        <v>47</v>
      </c>
      <c r="C314" s="248" t="s">
        <v>546</v>
      </c>
      <c r="D314" s="212"/>
      <c r="E314" s="212"/>
      <c r="F314" s="926"/>
      <c r="G314" s="212"/>
    </row>
    <row r="315" spans="1:8" ht="25.5">
      <c r="A315" s="308"/>
      <c r="B315" s="247" t="s">
        <v>2118</v>
      </c>
      <c r="C315" s="248" t="s">
        <v>2119</v>
      </c>
      <c r="D315" s="212"/>
      <c r="E315" s="25">
        <v>4000</v>
      </c>
      <c r="F315" s="1792">
        <v>0</v>
      </c>
      <c r="G315" s="25">
        <f>F315+E315</f>
        <v>4000</v>
      </c>
      <c r="H315" s="188" t="s">
        <v>1509</v>
      </c>
    </row>
    <row r="316" spans="1:8" ht="13.5" customHeight="1">
      <c r="A316" s="308" t="s">
        <v>517</v>
      </c>
      <c r="B316" s="288">
        <v>47</v>
      </c>
      <c r="C316" s="248" t="s">
        <v>546</v>
      </c>
      <c r="D316" s="212"/>
      <c r="E316" s="260">
        <f>SUM(E315:E315)</f>
        <v>4000</v>
      </c>
      <c r="F316" s="1933">
        <f>SUM(F315:F315)</f>
        <v>0</v>
      </c>
      <c r="G316" s="260">
        <f>SUM(G315:G315)</f>
        <v>4000</v>
      </c>
    </row>
    <row r="317" spans="1:8" ht="13.5" customHeight="1">
      <c r="A317" s="308"/>
      <c r="B317" s="288"/>
      <c r="C317" s="248"/>
      <c r="D317" s="212"/>
      <c r="E317" s="212"/>
      <c r="F317" s="192"/>
      <c r="G317" s="212"/>
    </row>
    <row r="318" spans="1:8" ht="13.5" customHeight="1">
      <c r="A318" s="308"/>
      <c r="B318" s="288">
        <v>48</v>
      </c>
      <c r="C318" s="248" t="s">
        <v>550</v>
      </c>
      <c r="D318" s="212"/>
      <c r="E318" s="212"/>
      <c r="F318" s="926"/>
      <c r="G318" s="212"/>
    </row>
    <row r="319" spans="1:8" ht="25.5">
      <c r="A319" s="308"/>
      <c r="B319" s="247" t="s">
        <v>2120</v>
      </c>
      <c r="C319" s="248" t="s">
        <v>824</v>
      </c>
      <c r="D319" s="212"/>
      <c r="E319" s="25">
        <v>6000</v>
      </c>
      <c r="F319" s="1792">
        <v>0</v>
      </c>
      <c r="G319" s="25">
        <f>F319+E319</f>
        <v>6000</v>
      </c>
      <c r="H319" s="188" t="s">
        <v>1509</v>
      </c>
    </row>
    <row r="320" spans="1:8" ht="13.5" customHeight="1">
      <c r="A320" s="308" t="s">
        <v>517</v>
      </c>
      <c r="B320" s="288">
        <v>48</v>
      </c>
      <c r="C320" s="248" t="s">
        <v>550</v>
      </c>
      <c r="D320" s="192"/>
      <c r="E320" s="260">
        <f>SUM(E319:E319)</f>
        <v>6000</v>
      </c>
      <c r="F320" s="1933">
        <f>SUM(F319:F319)</f>
        <v>0</v>
      </c>
      <c r="G320" s="260">
        <f>SUM(G319:G319)</f>
        <v>6000</v>
      </c>
    </row>
    <row r="321" spans="1:8" ht="13.5" customHeight="1">
      <c r="A321" s="308" t="s">
        <v>517</v>
      </c>
      <c r="B321" s="288">
        <v>36</v>
      </c>
      <c r="C321" s="248" t="s">
        <v>1006</v>
      </c>
      <c r="D321" s="212"/>
      <c r="E321" s="32">
        <f>E320+E316+E312+E309</f>
        <v>69864</v>
      </c>
      <c r="F321" s="1932">
        <f>F320+F316+F312+F309</f>
        <v>0</v>
      </c>
      <c r="G321" s="32">
        <f>G320+G316+G312+G309</f>
        <v>69864</v>
      </c>
    </row>
    <row r="322" spans="1:8" ht="13.5" customHeight="1">
      <c r="A322" s="308" t="s">
        <v>517</v>
      </c>
      <c r="B322" s="910">
        <v>1.1020000000000001</v>
      </c>
      <c r="C322" s="269" t="s">
        <v>1396</v>
      </c>
      <c r="D322" s="212"/>
      <c r="E322" s="32">
        <f t="shared" ref="E322:G324" si="5">E321</f>
        <v>69864</v>
      </c>
      <c r="F322" s="1932">
        <f t="shared" si="5"/>
        <v>0</v>
      </c>
      <c r="G322" s="32">
        <f t="shared" si="5"/>
        <v>69864</v>
      </c>
    </row>
    <row r="323" spans="1:8" ht="13.5" customHeight="1">
      <c r="A323" s="308" t="s">
        <v>517</v>
      </c>
      <c r="B323" s="284">
        <v>1</v>
      </c>
      <c r="C323" s="248" t="s">
        <v>80</v>
      </c>
      <c r="D323" s="212"/>
      <c r="E323" s="32">
        <f t="shared" si="5"/>
        <v>69864</v>
      </c>
      <c r="F323" s="1932">
        <f t="shared" si="5"/>
        <v>0</v>
      </c>
      <c r="G323" s="32">
        <f t="shared" si="5"/>
        <v>69864</v>
      </c>
    </row>
    <row r="324" spans="1:8" ht="25.5">
      <c r="A324" s="308" t="s">
        <v>517</v>
      </c>
      <c r="B324" s="270">
        <v>4215</v>
      </c>
      <c r="C324" s="269" t="s">
        <v>122</v>
      </c>
      <c r="D324" s="192"/>
      <c r="E324" s="260">
        <f t="shared" si="5"/>
        <v>69864</v>
      </c>
      <c r="F324" s="1933">
        <f t="shared" si="5"/>
        <v>0</v>
      </c>
      <c r="G324" s="260">
        <f t="shared" si="5"/>
        <v>69864</v>
      </c>
    </row>
    <row r="325" spans="1:8">
      <c r="A325" s="308"/>
      <c r="B325" s="270"/>
      <c r="C325" s="269"/>
      <c r="D325" s="192"/>
      <c r="E325" s="375"/>
      <c r="F325" s="192"/>
      <c r="G325" s="375"/>
    </row>
    <row r="326" spans="1:8" ht="25.5">
      <c r="A326" s="308" t="s">
        <v>523</v>
      </c>
      <c r="B326" s="270">
        <v>4515</v>
      </c>
      <c r="C326" s="269" t="s">
        <v>1258</v>
      </c>
      <c r="D326" s="192"/>
      <c r="E326" s="375"/>
      <c r="F326" s="192"/>
      <c r="G326" s="192"/>
    </row>
    <row r="327" spans="1:8">
      <c r="A327" s="308"/>
      <c r="B327" s="910">
        <v>0.10100000000000001</v>
      </c>
      <c r="C327" s="269" t="s">
        <v>1319</v>
      </c>
      <c r="D327" s="192"/>
      <c r="E327" s="192"/>
      <c r="F327" s="192"/>
      <c r="G327" s="192"/>
    </row>
    <row r="328" spans="1:8">
      <c r="A328" s="308"/>
      <c r="B328" s="288">
        <v>36</v>
      </c>
      <c r="C328" s="248" t="s">
        <v>1006</v>
      </c>
      <c r="D328" s="192"/>
      <c r="E328" s="192"/>
      <c r="F328" s="192"/>
      <c r="G328" s="192"/>
    </row>
    <row r="329" spans="1:8">
      <c r="A329" s="308"/>
      <c r="B329" s="288">
        <v>45</v>
      </c>
      <c r="C329" s="248" t="s">
        <v>537</v>
      </c>
      <c r="D329" s="192"/>
      <c r="E329" s="192"/>
      <c r="F329" s="192"/>
      <c r="G329" s="192"/>
    </row>
    <row r="330" spans="1:8" ht="25.5">
      <c r="A330" s="308"/>
      <c r="B330" s="923" t="s">
        <v>1021</v>
      </c>
      <c r="C330" s="248" t="s">
        <v>1259</v>
      </c>
      <c r="D330" s="30"/>
      <c r="E330" s="25">
        <v>10000</v>
      </c>
      <c r="F330" s="1778">
        <v>0</v>
      </c>
      <c r="G330" s="25">
        <f>F330+E330</f>
        <v>10000</v>
      </c>
      <c r="H330" s="188" t="s">
        <v>1502</v>
      </c>
    </row>
    <row r="331" spans="1:8" ht="13.7" customHeight="1">
      <c r="A331" s="308" t="s">
        <v>517</v>
      </c>
      <c r="B331" s="288">
        <v>45</v>
      </c>
      <c r="C331" s="248" t="s">
        <v>537</v>
      </c>
      <c r="D331" s="212"/>
      <c r="E331" s="32">
        <f>SUM(E329:E330)</f>
        <v>10000</v>
      </c>
      <c r="F331" s="1796">
        <f>SUM(F329:F330)</f>
        <v>0</v>
      </c>
      <c r="G331" s="32">
        <f>SUM(G329:G330)</f>
        <v>10000</v>
      </c>
    </row>
    <row r="332" spans="1:8" ht="13.7" customHeight="1">
      <c r="A332" s="308" t="s">
        <v>517</v>
      </c>
      <c r="B332" s="288">
        <v>36</v>
      </c>
      <c r="C332" s="248" t="s">
        <v>1006</v>
      </c>
      <c r="D332" s="25"/>
      <c r="E332" s="32">
        <f t="shared" ref="E332:G333" si="6">E331</f>
        <v>10000</v>
      </c>
      <c r="F332" s="1796">
        <f t="shared" si="6"/>
        <v>0</v>
      </c>
      <c r="G332" s="32">
        <f t="shared" si="6"/>
        <v>10000</v>
      </c>
    </row>
    <row r="333" spans="1:8" ht="13.7" customHeight="1">
      <c r="A333" s="308" t="s">
        <v>517</v>
      </c>
      <c r="B333" s="910">
        <v>0.10100000000000001</v>
      </c>
      <c r="C333" s="269" t="s">
        <v>1319</v>
      </c>
      <c r="D333" s="212"/>
      <c r="E333" s="32">
        <f t="shared" si="6"/>
        <v>10000</v>
      </c>
      <c r="F333" s="1932">
        <f t="shared" si="6"/>
        <v>0</v>
      </c>
      <c r="G333" s="32">
        <f t="shared" si="6"/>
        <v>10000</v>
      </c>
    </row>
    <row r="334" spans="1:8" ht="2.25" customHeight="1">
      <c r="A334" s="308"/>
      <c r="B334" s="910"/>
      <c r="C334" s="269"/>
      <c r="D334" s="212"/>
      <c r="E334" s="212"/>
      <c r="F334" s="212"/>
      <c r="G334" s="212"/>
    </row>
    <row r="335" spans="1:8" ht="13.7" customHeight="1">
      <c r="A335" s="308"/>
      <c r="B335" s="910">
        <v>0.10199999999999999</v>
      </c>
      <c r="C335" s="269" t="s">
        <v>96</v>
      </c>
      <c r="D335" s="212"/>
      <c r="E335" s="212"/>
      <c r="F335" s="212"/>
      <c r="G335" s="212"/>
    </row>
    <row r="336" spans="1:8">
      <c r="A336" s="308"/>
      <c r="B336" s="923"/>
      <c r="C336" s="248"/>
      <c r="D336" s="25"/>
      <c r="E336" s="25"/>
      <c r="F336" s="25"/>
      <c r="G336" s="25"/>
    </row>
    <row r="337" spans="1:8">
      <c r="A337" s="308"/>
      <c r="B337" s="288">
        <v>45</v>
      </c>
      <c r="C337" s="248" t="s">
        <v>537</v>
      </c>
      <c r="D337" s="25"/>
      <c r="E337" s="25"/>
      <c r="F337" s="25"/>
      <c r="G337" s="25"/>
    </row>
    <row r="338" spans="1:8">
      <c r="A338" s="497"/>
      <c r="B338" s="2199" t="s">
        <v>147</v>
      </c>
      <c r="C338" s="279" t="s">
        <v>97</v>
      </c>
      <c r="D338" s="36"/>
      <c r="E338" s="34">
        <v>81000</v>
      </c>
      <c r="F338" s="1809">
        <v>0</v>
      </c>
      <c r="G338" s="34">
        <f>F338+E338</f>
        <v>81000</v>
      </c>
      <c r="H338" s="188" t="s">
        <v>174</v>
      </c>
    </row>
    <row r="339" spans="1:8">
      <c r="A339" s="2016"/>
      <c r="B339" s="2200" t="s">
        <v>1166</v>
      </c>
      <c r="C339" s="280" t="s">
        <v>1165</v>
      </c>
      <c r="D339" s="48"/>
      <c r="E339" s="48">
        <v>10000</v>
      </c>
      <c r="F339" s="2117">
        <v>0</v>
      </c>
      <c r="G339" s="48">
        <f>F339+E339</f>
        <v>10000</v>
      </c>
      <c r="H339" s="188" t="s">
        <v>175</v>
      </c>
    </row>
    <row r="340" spans="1:8" ht="13.7" customHeight="1">
      <c r="A340" s="248" t="s">
        <v>517</v>
      </c>
      <c r="B340" s="910">
        <v>0.10199999999999999</v>
      </c>
      <c r="C340" s="269" t="s">
        <v>96</v>
      </c>
      <c r="D340" s="25"/>
      <c r="E340" s="32">
        <f>SUM(E338:E339)</f>
        <v>91000</v>
      </c>
      <c r="F340" s="1796">
        <f>SUM(F338:F339)</f>
        <v>0</v>
      </c>
      <c r="G340" s="32">
        <f>SUM(G338:G339)</f>
        <v>91000</v>
      </c>
    </row>
    <row r="341" spans="1:8" ht="8.1" customHeight="1">
      <c r="A341" s="248"/>
      <c r="B341" s="910"/>
      <c r="C341" s="269"/>
      <c r="D341" s="212"/>
      <c r="E341" s="212"/>
      <c r="F341" s="212"/>
      <c r="G341" s="212"/>
    </row>
    <row r="342" spans="1:8" ht="13.7" customHeight="1">
      <c r="A342" s="248"/>
      <c r="B342" s="910">
        <v>0.10299999999999999</v>
      </c>
      <c r="C342" s="1322" t="s">
        <v>98</v>
      </c>
      <c r="D342" s="212"/>
      <c r="E342" s="212"/>
      <c r="F342" s="212"/>
      <c r="G342" s="212"/>
    </row>
    <row r="343" spans="1:8">
      <c r="A343" s="248"/>
      <c r="B343" s="923" t="s">
        <v>118</v>
      </c>
      <c r="C343" s="248" t="s">
        <v>1384</v>
      </c>
      <c r="D343" s="30"/>
      <c r="E343" s="25">
        <v>10000</v>
      </c>
      <c r="F343" s="1778">
        <v>0</v>
      </c>
      <c r="G343" s="25">
        <f>E343</f>
        <v>10000</v>
      </c>
      <c r="H343" s="188" t="s">
        <v>1198</v>
      </c>
    </row>
    <row r="344" spans="1:8" ht="13.35" customHeight="1">
      <c r="A344" s="248" t="s">
        <v>517</v>
      </c>
      <c r="B344" s="288">
        <v>45</v>
      </c>
      <c r="C344" s="246" t="s">
        <v>537</v>
      </c>
      <c r="D344" s="212"/>
      <c r="E344" s="32">
        <f>SUM(E343:E343)</f>
        <v>10000</v>
      </c>
      <c r="F344" s="1932">
        <f>SUM(F343:F343)</f>
        <v>0</v>
      </c>
      <c r="G344" s="32">
        <f>SUM(G343:G343)</f>
        <v>10000</v>
      </c>
    </row>
    <row r="345" spans="1:8" ht="8.1" customHeight="1">
      <c r="A345" s="248"/>
      <c r="B345" s="288"/>
      <c r="C345" s="246"/>
      <c r="D345" s="212"/>
      <c r="E345" s="212"/>
      <c r="F345" s="212"/>
      <c r="G345" s="212"/>
    </row>
    <row r="346" spans="1:8" ht="13.35" customHeight="1">
      <c r="A346" s="248" t="s">
        <v>517</v>
      </c>
      <c r="B346" s="910">
        <v>0.10299999999999999</v>
      </c>
      <c r="C346" s="1322" t="s">
        <v>98</v>
      </c>
      <c r="D346" s="212"/>
      <c r="E346" s="32">
        <f>E344</f>
        <v>10000</v>
      </c>
      <c r="F346" s="1796">
        <f>F344</f>
        <v>0</v>
      </c>
      <c r="G346" s="32">
        <f>G344</f>
        <v>10000</v>
      </c>
    </row>
    <row r="347" spans="1:8" ht="25.5">
      <c r="A347" s="248" t="s">
        <v>517</v>
      </c>
      <c r="B347" s="270">
        <v>4515</v>
      </c>
      <c r="C347" s="269" t="s">
        <v>119</v>
      </c>
      <c r="D347" s="212"/>
      <c r="E347" s="32">
        <f>E340+E333+E346</f>
        <v>111000</v>
      </c>
      <c r="F347" s="1796">
        <f>F340+F333+F346</f>
        <v>0</v>
      </c>
      <c r="G347" s="32">
        <f>G340+G333+G346</f>
        <v>111000</v>
      </c>
    </row>
    <row r="348" spans="1:8" ht="8.1" customHeight="1">
      <c r="A348" s="248"/>
      <c r="B348" s="270"/>
      <c r="C348" s="248"/>
      <c r="D348" s="212"/>
      <c r="E348" s="212"/>
      <c r="F348" s="212"/>
      <c r="G348" s="212"/>
    </row>
    <row r="349" spans="1:8">
      <c r="A349" s="308" t="s">
        <v>523</v>
      </c>
      <c r="B349" s="270">
        <v>5054</v>
      </c>
      <c r="C349" s="269" t="s">
        <v>1059</v>
      </c>
      <c r="D349" s="212"/>
      <c r="E349" s="212"/>
      <c r="F349" s="212"/>
      <c r="G349" s="212"/>
    </row>
    <row r="350" spans="1:8" ht="13.35" customHeight="1">
      <c r="A350" s="308"/>
      <c r="B350" s="284">
        <v>4</v>
      </c>
      <c r="C350" s="248" t="s">
        <v>2085</v>
      </c>
      <c r="D350" s="212"/>
      <c r="E350" s="212"/>
      <c r="F350" s="212"/>
      <c r="G350" s="212"/>
    </row>
    <row r="351" spans="1:8" ht="13.35" customHeight="1">
      <c r="A351" s="308"/>
      <c r="B351" s="910">
        <v>4.101</v>
      </c>
      <c r="C351" s="269" t="s">
        <v>1060</v>
      </c>
      <c r="D351" s="212"/>
      <c r="E351" s="212"/>
      <c r="F351" s="212"/>
      <c r="G351" s="212"/>
    </row>
    <row r="352" spans="1:8" ht="13.35" customHeight="1">
      <c r="A352" s="308"/>
      <c r="B352" s="288">
        <v>36</v>
      </c>
      <c r="C352" s="248" t="s">
        <v>1006</v>
      </c>
      <c r="D352" s="212"/>
      <c r="E352" s="212"/>
      <c r="F352" s="212"/>
      <c r="G352" s="212"/>
    </row>
    <row r="353" spans="1:8">
      <c r="A353" s="308"/>
      <c r="B353" s="284" t="s">
        <v>1162</v>
      </c>
      <c r="C353" s="248" t="s">
        <v>1164</v>
      </c>
      <c r="D353" s="30"/>
      <c r="E353" s="25"/>
      <c r="F353" s="25"/>
      <c r="G353" s="25"/>
    </row>
    <row r="354" spans="1:8">
      <c r="A354" s="308"/>
      <c r="B354" s="284" t="s">
        <v>1163</v>
      </c>
      <c r="C354" s="248" t="s">
        <v>271</v>
      </c>
      <c r="D354" s="30"/>
      <c r="E354" s="25">
        <v>75000</v>
      </c>
      <c r="F354" s="1778">
        <v>0</v>
      </c>
      <c r="G354" s="25">
        <f>F354+E354</f>
        <v>75000</v>
      </c>
    </row>
    <row r="355" spans="1:8" ht="14.45" customHeight="1">
      <c r="A355" s="308" t="s">
        <v>517</v>
      </c>
      <c r="B355" s="288">
        <v>36</v>
      </c>
      <c r="C355" s="248" t="s">
        <v>1006</v>
      </c>
      <c r="D355" s="30"/>
      <c r="E355" s="32">
        <f t="shared" ref="E355:G357" si="7">E354</f>
        <v>75000</v>
      </c>
      <c r="F355" s="1796">
        <f t="shared" si="7"/>
        <v>0</v>
      </c>
      <c r="G355" s="32">
        <f t="shared" si="7"/>
        <v>75000</v>
      </c>
    </row>
    <row r="356" spans="1:8" ht="14.45" customHeight="1">
      <c r="A356" s="308" t="s">
        <v>517</v>
      </c>
      <c r="B356" s="910">
        <v>4.101</v>
      </c>
      <c r="C356" s="269" t="s">
        <v>1060</v>
      </c>
      <c r="D356" s="30"/>
      <c r="E356" s="32">
        <f t="shared" si="7"/>
        <v>75000</v>
      </c>
      <c r="F356" s="1796">
        <f t="shared" si="7"/>
        <v>0</v>
      </c>
      <c r="G356" s="32">
        <f t="shared" si="7"/>
        <v>75000</v>
      </c>
    </row>
    <row r="357" spans="1:8" ht="14.45" customHeight="1">
      <c r="A357" s="497" t="s">
        <v>517</v>
      </c>
      <c r="B357" s="521">
        <v>5054</v>
      </c>
      <c r="C357" s="516" t="s">
        <v>1059</v>
      </c>
      <c r="D357" s="263"/>
      <c r="E357" s="32">
        <f t="shared" si="7"/>
        <v>75000</v>
      </c>
      <c r="F357" s="1796">
        <f t="shared" si="7"/>
        <v>0</v>
      </c>
      <c r="G357" s="32">
        <f t="shared" si="7"/>
        <v>75000</v>
      </c>
      <c r="H357" s="188" t="s">
        <v>805</v>
      </c>
    </row>
    <row r="358" spans="1:8" ht="14.45" customHeight="1">
      <c r="A358" s="522" t="s">
        <v>517</v>
      </c>
      <c r="B358" s="286"/>
      <c r="C358" s="287" t="s">
        <v>1392</v>
      </c>
      <c r="D358" s="229"/>
      <c r="E358" s="916">
        <f>E357+E347+E324</f>
        <v>255864</v>
      </c>
      <c r="F358" s="1796">
        <f>F357+F347+F324</f>
        <v>0</v>
      </c>
      <c r="G358" s="916">
        <f>G357+G347+G324</f>
        <v>255864</v>
      </c>
    </row>
    <row r="359" spans="1:8" ht="14.45" customHeight="1">
      <c r="A359" s="522" t="s">
        <v>517</v>
      </c>
      <c r="B359" s="286"/>
      <c r="C359" s="287" t="s">
        <v>518</v>
      </c>
      <c r="D359" s="229"/>
      <c r="E359" s="1323">
        <f>E358+E299</f>
        <v>359358</v>
      </c>
      <c r="F359" s="1323">
        <f>F358+F299</f>
        <v>1246</v>
      </c>
      <c r="G359" s="1323">
        <f>G358+G299</f>
        <v>360604</v>
      </c>
    </row>
    <row r="360" spans="1:8">
      <c r="B360" s="589" t="s">
        <v>1925</v>
      </c>
      <c r="F360" s="201"/>
      <c r="G360" s="201"/>
    </row>
    <row r="361" spans="1:8">
      <c r="B361" s="1962" t="s">
        <v>1110</v>
      </c>
      <c r="F361" s="201"/>
      <c r="G361" s="201"/>
    </row>
    <row r="362" spans="1:8">
      <c r="F362" s="201"/>
      <c r="G362" s="201"/>
    </row>
    <row r="363" spans="1:8" ht="90.75" customHeight="1">
      <c r="B363" s="2473" t="s">
        <v>1757</v>
      </c>
      <c r="C363" s="2474"/>
      <c r="D363" s="2474"/>
      <c r="E363" s="2474"/>
      <c r="F363" s="2474"/>
      <c r="G363" s="2474"/>
    </row>
    <row r="364" spans="1:8">
      <c r="F364" s="201"/>
      <c r="G364" s="201"/>
    </row>
    <row r="365" spans="1:8">
      <c r="F365" s="201"/>
      <c r="G365" s="201"/>
    </row>
    <row r="366" spans="1:8">
      <c r="F366" s="201"/>
      <c r="G366" s="201"/>
    </row>
    <row r="367" spans="1:8" ht="13.5" thickBot="1">
      <c r="F367" s="201"/>
      <c r="G367" s="201"/>
    </row>
    <row r="368" spans="1:8" ht="13.5" thickTop="1">
      <c r="B368" s="609"/>
      <c r="C368" s="607"/>
      <c r="D368" s="610"/>
      <c r="E368" s="1825"/>
      <c r="F368" s="1827"/>
      <c r="G368" s="1828"/>
    </row>
    <row r="369" spans="2:7">
      <c r="F369" s="201"/>
      <c r="G369" s="201"/>
    </row>
    <row r="370" spans="2:7">
      <c r="B370" s="1099"/>
      <c r="C370" s="1099"/>
      <c r="D370" s="1769"/>
      <c r="E370" s="1762"/>
      <c r="F370" s="1769"/>
      <c r="G370" s="1099"/>
    </row>
    <row r="371" spans="2:7">
      <c r="F371" s="201"/>
      <c r="G371" s="201"/>
    </row>
    <row r="372" spans="2:7">
      <c r="F372" s="201"/>
      <c r="G372" s="201"/>
    </row>
    <row r="373" spans="2:7">
      <c r="F373" s="201"/>
      <c r="G373" s="201"/>
    </row>
    <row r="374" spans="2:7">
      <c r="F374" s="201"/>
      <c r="G374" s="201"/>
    </row>
    <row r="375" spans="2:7">
      <c r="F375" s="201"/>
      <c r="G375" s="201"/>
    </row>
    <row r="376" spans="2:7">
      <c r="F376" s="201"/>
      <c r="G376" s="201"/>
    </row>
    <row r="377" spans="2:7">
      <c r="F377" s="201"/>
      <c r="G377" s="201"/>
    </row>
    <row r="378" spans="2:7">
      <c r="F378" s="201"/>
      <c r="G378" s="201"/>
    </row>
    <row r="379" spans="2:7">
      <c r="F379" s="201"/>
      <c r="G379" s="201"/>
    </row>
    <row r="380" spans="2:7">
      <c r="F380" s="201"/>
      <c r="G380" s="201"/>
    </row>
    <row r="381" spans="2:7">
      <c r="F381" s="201"/>
      <c r="G381" s="201"/>
    </row>
    <row r="382" spans="2:7">
      <c r="F382" s="201"/>
      <c r="G382" s="201"/>
    </row>
    <row r="383" spans="2:7">
      <c r="F383" s="201"/>
      <c r="G383" s="201"/>
    </row>
    <row r="384" spans="2:7">
      <c r="F384" s="201"/>
      <c r="G384" s="201"/>
    </row>
    <row r="385" spans="6:7">
      <c r="F385" s="201"/>
      <c r="G385" s="201"/>
    </row>
    <row r="386" spans="6:7">
      <c r="F386" s="201"/>
      <c r="G386" s="201"/>
    </row>
    <row r="387" spans="6:7">
      <c r="F387" s="201"/>
      <c r="G387" s="201"/>
    </row>
    <row r="388" spans="6:7">
      <c r="F388" s="201"/>
      <c r="G388" s="201"/>
    </row>
    <row r="389" spans="6:7">
      <c r="F389" s="201"/>
      <c r="G389" s="201"/>
    </row>
    <row r="390" spans="6:7">
      <c r="F390" s="201"/>
      <c r="G390" s="201"/>
    </row>
    <row r="391" spans="6:7">
      <c r="F391" s="201"/>
      <c r="G391" s="201"/>
    </row>
    <row r="392" spans="6:7">
      <c r="F392" s="201"/>
      <c r="G392" s="201"/>
    </row>
    <row r="393" spans="6:7">
      <c r="F393" s="201"/>
      <c r="G393" s="201"/>
    </row>
    <row r="394" spans="6:7">
      <c r="F394" s="201"/>
      <c r="G394" s="201"/>
    </row>
    <row r="395" spans="6:7">
      <c r="F395" s="201"/>
      <c r="G395" s="201"/>
    </row>
    <row r="396" spans="6:7">
      <c r="F396" s="201"/>
      <c r="G396" s="201"/>
    </row>
    <row r="397" spans="6:7">
      <c r="F397" s="201"/>
      <c r="G397" s="201"/>
    </row>
    <row r="398" spans="6:7">
      <c r="F398" s="201"/>
      <c r="G398" s="201"/>
    </row>
    <row r="399" spans="6:7">
      <c r="F399" s="201"/>
      <c r="G399" s="201"/>
    </row>
    <row r="400" spans="6:7">
      <c r="F400" s="201"/>
      <c r="G400" s="201"/>
    </row>
    <row r="401" spans="6:7">
      <c r="F401" s="201"/>
      <c r="G401" s="201"/>
    </row>
    <row r="402" spans="6:7">
      <c r="F402" s="201"/>
      <c r="G402" s="201"/>
    </row>
    <row r="403" spans="6:7">
      <c r="F403" s="201"/>
      <c r="G403" s="201"/>
    </row>
    <row r="404" spans="6:7">
      <c r="F404" s="201"/>
      <c r="G404" s="201"/>
    </row>
    <row r="405" spans="6:7">
      <c r="F405" s="201"/>
      <c r="G405" s="201"/>
    </row>
    <row r="406" spans="6:7">
      <c r="F406" s="201"/>
      <c r="G406" s="201"/>
    </row>
    <row r="407" spans="6:7">
      <c r="F407" s="201"/>
      <c r="G407" s="201"/>
    </row>
    <row r="408" spans="6:7">
      <c r="F408" s="201"/>
      <c r="G408" s="201"/>
    </row>
    <row r="409" spans="6:7">
      <c r="F409" s="201"/>
      <c r="G409" s="201"/>
    </row>
    <row r="410" spans="6:7">
      <c r="F410" s="201"/>
      <c r="G410" s="201"/>
    </row>
    <row r="411" spans="6:7">
      <c r="F411" s="201"/>
      <c r="G411" s="201"/>
    </row>
    <row r="412" spans="6:7">
      <c r="F412" s="201"/>
      <c r="G412" s="201"/>
    </row>
    <row r="413" spans="6:7">
      <c r="F413" s="201"/>
      <c r="G413" s="201"/>
    </row>
    <row r="414" spans="6:7">
      <c r="F414" s="201"/>
      <c r="G414" s="201"/>
    </row>
    <row r="415" spans="6:7">
      <c r="F415" s="201"/>
      <c r="G415" s="201"/>
    </row>
    <row r="416" spans="6:7">
      <c r="F416" s="201"/>
      <c r="G416" s="201"/>
    </row>
    <row r="417" spans="6:7">
      <c r="F417" s="201"/>
      <c r="G417" s="201"/>
    </row>
    <row r="418" spans="6:7">
      <c r="F418" s="201"/>
      <c r="G418" s="201"/>
    </row>
    <row r="419" spans="6:7">
      <c r="F419" s="201"/>
      <c r="G419" s="201"/>
    </row>
    <row r="420" spans="6:7">
      <c r="F420" s="201"/>
      <c r="G420" s="201"/>
    </row>
    <row r="421" spans="6:7">
      <c r="F421" s="201"/>
      <c r="G421" s="201"/>
    </row>
    <row r="422" spans="6:7">
      <c r="F422" s="201"/>
      <c r="G422" s="201"/>
    </row>
    <row r="423" spans="6:7">
      <c r="F423" s="201"/>
      <c r="G423" s="201"/>
    </row>
    <row r="424" spans="6:7">
      <c r="F424" s="201"/>
      <c r="G424" s="201"/>
    </row>
    <row r="425" spans="6:7">
      <c r="F425" s="201"/>
      <c r="G425" s="201"/>
    </row>
    <row r="426" spans="6:7">
      <c r="F426" s="201"/>
      <c r="G426" s="201"/>
    </row>
    <row r="427" spans="6:7">
      <c r="F427" s="201"/>
      <c r="G427" s="201"/>
    </row>
    <row r="428" spans="6:7">
      <c r="F428" s="201"/>
      <c r="G428" s="201"/>
    </row>
    <row r="429" spans="6:7">
      <c r="F429" s="201"/>
      <c r="G429" s="201"/>
    </row>
    <row r="430" spans="6:7">
      <c r="F430" s="201"/>
      <c r="G430" s="201"/>
    </row>
    <row r="431" spans="6:7">
      <c r="F431" s="201"/>
      <c r="G431" s="201"/>
    </row>
    <row r="432" spans="6:7">
      <c r="F432" s="201"/>
      <c r="G432" s="201"/>
    </row>
    <row r="433" spans="6:7">
      <c r="F433" s="201"/>
      <c r="G433" s="201"/>
    </row>
    <row r="434" spans="6:7">
      <c r="F434" s="201"/>
      <c r="G434" s="201"/>
    </row>
    <row r="435" spans="6:7">
      <c r="F435" s="201"/>
      <c r="G435" s="201"/>
    </row>
    <row r="436" spans="6:7">
      <c r="F436" s="201"/>
      <c r="G436" s="201"/>
    </row>
    <row r="437" spans="6:7">
      <c r="F437" s="201"/>
      <c r="G437" s="201"/>
    </row>
    <row r="438" spans="6:7">
      <c r="F438" s="201"/>
      <c r="G438" s="201"/>
    </row>
    <row r="439" spans="6:7">
      <c r="F439" s="201"/>
      <c r="G439" s="201"/>
    </row>
    <row r="440" spans="6:7">
      <c r="F440" s="201"/>
      <c r="G440" s="201"/>
    </row>
    <row r="441" spans="6:7">
      <c r="F441" s="201"/>
      <c r="G441" s="201"/>
    </row>
    <row r="442" spans="6:7">
      <c r="F442" s="201"/>
      <c r="G442" s="201"/>
    </row>
    <row r="443" spans="6:7">
      <c r="F443" s="201"/>
      <c r="G443" s="201"/>
    </row>
    <row r="444" spans="6:7">
      <c r="F444" s="201"/>
      <c r="G444" s="201"/>
    </row>
    <row r="445" spans="6:7">
      <c r="F445" s="201"/>
      <c r="G445" s="201"/>
    </row>
    <row r="446" spans="6:7">
      <c r="F446" s="201"/>
      <c r="G446" s="201"/>
    </row>
    <row r="447" spans="6:7">
      <c r="F447" s="201"/>
      <c r="G447" s="201"/>
    </row>
    <row r="448" spans="6:7">
      <c r="F448" s="201"/>
      <c r="G448" s="201"/>
    </row>
    <row r="449" spans="6:7">
      <c r="F449" s="201"/>
      <c r="G449" s="201"/>
    </row>
    <row r="450" spans="6:7">
      <c r="F450" s="201"/>
      <c r="G450" s="201"/>
    </row>
    <row r="451" spans="6:7">
      <c r="F451" s="201"/>
      <c r="G451" s="201"/>
    </row>
    <row r="452" spans="6:7">
      <c r="F452" s="201"/>
      <c r="G452" s="201"/>
    </row>
    <row r="453" spans="6:7">
      <c r="F453" s="201"/>
      <c r="G453" s="201"/>
    </row>
    <row r="454" spans="6:7">
      <c r="F454" s="201"/>
      <c r="G454" s="201"/>
    </row>
    <row r="455" spans="6:7">
      <c r="F455" s="201"/>
      <c r="G455" s="201"/>
    </row>
    <row r="456" spans="6:7">
      <c r="F456" s="201"/>
      <c r="G456" s="201"/>
    </row>
    <row r="457" spans="6:7">
      <c r="F457" s="201"/>
      <c r="G457" s="201"/>
    </row>
  </sheetData>
  <autoFilter ref="A14:K361">
    <filterColumn colId="1" showButton="0"/>
    <filterColumn colId="2" showButton="0"/>
  </autoFilter>
  <customSheetViews>
    <customSheetView guid="{44B5F5DE-C96C-4269-969A-574D4EEEEEF5}" showPageBreaks="1" showAutoFilter="1" view="pageBreakPreview" showRuler="0">
      <selection activeCell="J10" sqref="J10"/>
      <rowBreaks count="24" manualBreakCount="24">
        <brk id="38" max="13" man="1"/>
        <brk id="77" max="13" man="1"/>
        <brk id="114" max="13" man="1"/>
        <brk id="149" max="13" man="1"/>
        <brk id="186" max="13" man="1"/>
        <brk id="223" max="13" man="1"/>
        <brk id="263" max="13" man="1"/>
        <brk id="299" max="13" man="1"/>
        <brk id="338" max="13" man="1"/>
        <brk id="359" max="11" man="1"/>
        <brk id="388" max="11" man="1"/>
        <brk id="421" max="11" man="1"/>
        <brk id="453" max="13" man="1"/>
        <brk id="489" max="13" man="1"/>
        <brk id="518" max="13" man="1"/>
        <brk id="548" max="13" man="1"/>
        <brk id="587" max="13" man="1"/>
        <brk id="622" max="13" man="1"/>
        <brk id="646" max="13" man="1"/>
        <brk id="679" max="13" man="1"/>
        <brk id="710" max="13" man="1"/>
        <brk id="741" max="13" man="1"/>
        <brk id="772" max="13" man="1"/>
        <brk id="773" max="13" man="1"/>
      </rowBreaks>
      <pageMargins left="0.74803149606299202" right="0.39370078740157499" top="0.74803149606299202" bottom="0.90551181102362199" header="0.511811023622047" footer="0.59055118110236204"/>
      <printOptions horizontalCentered="1"/>
      <pageSetup paperSize="9" firstPageNumber="76" fitToHeight="14" orientation="portrait" blackAndWhite="1" useFirstPageNumber="1" r:id="rId1"/>
      <headerFooter alignWithMargins="0">
        <oddHeader xml:space="preserve">&amp;C   </oddHeader>
        <oddFooter>&amp;C&amp;"Times New Roman,Bold"   Vol-III     -    &amp;P</oddFooter>
      </headerFooter>
      <autoFilter ref="B1:L1"/>
    </customSheetView>
    <customSheetView guid="{F13B090A-ECDA-4418-9F13-644A873400E7}" showPageBreaks="1" view="pageBreakPreview" showRuler="0">
      <pane ySplit="17" topLeftCell="A781" activePane="bottomLeft" state="frozen"/>
      <selection pane="bottomLeft" activeCell="B792" sqref="B792:G792"/>
      <rowBreaks count="23" manualBreakCount="23">
        <brk id="38" max="13" man="1"/>
        <brk id="77" max="13" man="1"/>
        <brk id="114" max="13" man="1"/>
        <brk id="149" max="13" man="1"/>
        <brk id="186" max="13" man="1"/>
        <brk id="223" max="13" man="1"/>
        <brk id="263" max="13" man="1"/>
        <brk id="299" max="13" man="1"/>
        <brk id="338" max="13" man="1"/>
        <brk id="359" max="11" man="1"/>
        <brk id="388" max="11" man="1"/>
        <brk id="421" max="11" man="1"/>
        <brk id="453" max="13" man="1"/>
        <brk id="489" max="13" man="1"/>
        <brk id="518" max="13" man="1"/>
        <brk id="548" max="13" man="1"/>
        <brk id="587" max="13" man="1"/>
        <brk id="622" max="13" man="1"/>
        <brk id="646" max="13" man="1"/>
        <brk id="679" max="13" man="1"/>
        <brk id="710" max="13" man="1"/>
        <brk id="741" max="13" man="1"/>
        <brk id="772" max="13" man="1"/>
      </rowBreaks>
      <pageMargins left="0.74803149606299202" right="0.39370078740157499" top="0.74803149606299202" bottom="0.90551181102362199" header="0.511811023622047" footer="0.59055118110236204"/>
      <printOptions horizontalCentered="1"/>
      <pageSetup paperSize="9" scale="96" firstPageNumber="76" fitToHeight="14" orientation="landscape" blackAndWhite="1" useFirstPageNumber="1" r:id="rId2"/>
      <headerFooter alignWithMargins="0">
        <oddHeader xml:space="preserve">&amp;C   </oddHeader>
        <oddFooter>&amp;C&amp;"Times New Roman,Bold"   Vol-III     -    &amp;P</oddFooter>
      </headerFooter>
    </customSheetView>
    <customSheetView guid="{63DB0950-E90F-4380-862C-985B5EB19119}" showPageBreaks="1" view="pageBreakPreview" showRuler="0">
      <pane ySplit="17" topLeftCell="A781" activePane="bottomLeft" state="frozen"/>
      <selection pane="bottomLeft" activeCell="A658" sqref="A658:IV658"/>
      <rowBreaks count="28" manualBreakCount="28">
        <brk id="38" max="13" man="1"/>
        <brk id="76" max="13" man="1"/>
        <brk id="77" max="13" man="1"/>
        <brk id="114" max="13" man="1"/>
        <brk id="149" max="13" man="1"/>
        <brk id="186" max="13" man="1"/>
        <brk id="222" max="13" man="1"/>
        <brk id="223" max="13" man="1"/>
        <brk id="259" max="13" man="1"/>
        <brk id="263" max="13" man="1"/>
        <brk id="299" max="13" man="1"/>
        <brk id="333" max="13" man="1"/>
        <brk id="338" max="13" man="1"/>
        <brk id="359" max="11" man="1"/>
        <brk id="388" max="11" man="1"/>
        <brk id="421" max="11" man="1"/>
        <brk id="453" max="13" man="1"/>
        <brk id="489" max="13" man="1"/>
        <brk id="518" max="13" man="1"/>
        <brk id="548" max="13" man="1"/>
        <brk id="587" max="13" man="1"/>
        <brk id="622" max="13" man="1"/>
        <brk id="646" max="13" man="1"/>
        <brk id="679" max="13" man="1"/>
        <brk id="710" max="13" man="1"/>
        <brk id="741" max="13" man="1"/>
        <brk id="772" max="13" man="1"/>
        <brk id="773" max="13" man="1"/>
      </rowBreaks>
      <pageMargins left="0.74803149606299202" right="0.39370078740157499" top="0.74803149606299202" bottom="0.90551181102362199" header="0.511811023622047" footer="0.59055118110236204"/>
      <printOptions horizontalCentered="1"/>
      <pageSetup paperSize="9" scale="96" firstPageNumber="76" fitToHeight="14" orientation="landscape" blackAndWhite="1" useFirstPageNumber="1" r:id="rId3"/>
      <headerFooter alignWithMargins="0">
        <oddHeader xml:space="preserve">&amp;C   </oddHeader>
        <oddFooter>&amp;C&amp;"Times New Roman,Bold"   Vol-III     -    &amp;P</oddFooter>
      </headerFooter>
    </customSheetView>
    <customSheetView guid="{7CE36697-C418-4ED3-BCF0-EA686CB40E87}" showPageBreaks="1" printArea="1" showAutoFilter="1" view="pageBreakPreview" showRuler="0" topLeftCell="A10">
      <selection activeCell="A10" sqref="A1:H65536"/>
      <rowBreaks count="24" manualBreakCount="24">
        <brk id="37" max="7" man="1"/>
        <brk id="72" max="13" man="1"/>
        <brk id="107" max="7" man="1"/>
        <brk id="143" max="7" man="1"/>
        <brk id="179" max="7" man="1"/>
        <brk id="210" max="7" man="1"/>
        <brk id="245" max="7" man="1"/>
        <brk id="274" max="7" man="1"/>
        <brk id="309" max="7" man="1"/>
        <brk id="338" max="7" man="1"/>
        <brk id="379" max="11" man="1"/>
        <brk id="412" max="11" man="1"/>
        <brk id="444" max="13" man="1"/>
        <brk id="480" max="13" man="1"/>
        <brk id="509" max="13" man="1"/>
        <brk id="539" max="13" man="1"/>
        <brk id="578" max="13" man="1"/>
        <brk id="613" max="13" man="1"/>
        <brk id="637" max="13" man="1"/>
        <brk id="670" max="13" man="1"/>
        <brk id="701" max="13" man="1"/>
        <brk id="732" max="13" man="1"/>
        <brk id="763" max="13" man="1"/>
        <brk id="764" max="13" man="1"/>
      </rowBreaks>
      <pageMargins left="0.74803149606299202" right="0.74803149606299202" top="0.74803149606299202" bottom="4.13" header="0.35" footer="3"/>
      <printOptions horizontalCentered="1"/>
      <pageSetup paperSize="9" firstPageNumber="113" fitToHeight="14"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B363:G363"/>
    <mergeCell ref="A1:G1"/>
    <mergeCell ref="B5:G5"/>
    <mergeCell ref="B13:G13"/>
    <mergeCell ref="B14:D14"/>
    <mergeCell ref="A2:G2"/>
    <mergeCell ref="A4:G4"/>
  </mergeCells>
  <phoneticPr fontId="25" type="noConversion"/>
  <printOptions horizontalCentered="1"/>
  <pageMargins left="0.74803149606299202" right="0.74803149606299202" top="0.74803149606299202" bottom="4.13" header="0.35" footer="3"/>
  <pageSetup paperSize="9" firstPageNumber="113" fitToHeight="14" orientation="portrait" blackAndWhite="1" useFirstPageNumber="1" r:id="rId5"/>
  <headerFooter alignWithMargins="0">
    <oddHeader xml:space="preserve">&amp;C   </oddHeader>
    <oddFooter>&amp;C&amp;"Times New Roman,Bold"&amp;P</oddFooter>
  </headerFooter>
  <rowBreaks count="24" manualBreakCount="24">
    <brk id="37" max="7" man="1"/>
    <brk id="72" max="13" man="1"/>
    <brk id="107" max="7" man="1"/>
    <brk id="143" max="7" man="1"/>
    <brk id="179" max="7" man="1"/>
    <brk id="210" max="7" man="1"/>
    <brk id="245" max="7" man="1"/>
    <brk id="274" max="7" man="1"/>
    <brk id="309" max="7" man="1"/>
    <brk id="338" max="7" man="1"/>
    <brk id="379" max="11" man="1"/>
    <brk id="412" max="11" man="1"/>
    <brk id="444" max="13" man="1"/>
    <brk id="480" max="13" man="1"/>
    <brk id="509" max="13" man="1"/>
    <brk id="539" max="13" man="1"/>
    <brk id="578" max="13" man="1"/>
    <brk id="613" max="13" man="1"/>
    <brk id="637" max="13" man="1"/>
    <brk id="670" max="13" man="1"/>
    <brk id="701" max="13" man="1"/>
    <brk id="732" max="13" man="1"/>
    <brk id="763" max="13" man="1"/>
    <brk id="764" max="13" man="1"/>
  </rowBreaks>
  <legacyDrawing r:id="rId6"/>
</worksheet>
</file>

<file path=xl/worksheets/sheet41.xml><?xml version="1.0" encoding="utf-8"?>
<worksheet xmlns="http://schemas.openxmlformats.org/spreadsheetml/2006/main" xmlns:r="http://schemas.openxmlformats.org/officeDocument/2006/relationships">
  <sheetPr syncVertical="1" syncRef="A31" transitionEvaluation="1" codeName="Sheet36"/>
  <dimension ref="A1:H43"/>
  <sheetViews>
    <sheetView view="pageBreakPreview" topLeftCell="A31" zoomScaleNormal="70" zoomScaleSheetLayoutView="100" workbookViewId="0">
      <selection activeCell="A39" sqref="A39:H46"/>
    </sheetView>
  </sheetViews>
  <sheetFormatPr defaultColWidth="11" defaultRowHeight="12.75"/>
  <cols>
    <col min="1" max="1" width="6.42578125" style="1332" customWidth="1"/>
    <col min="2" max="2" width="8.140625" style="1333" customWidth="1"/>
    <col min="3" max="3" width="34.5703125" style="1332" customWidth="1"/>
    <col min="4" max="4" width="7.140625" style="412" customWidth="1"/>
    <col min="5" max="5" width="9.7109375" style="412" customWidth="1"/>
    <col min="6" max="6" width="10.28515625" style="412" customWidth="1"/>
    <col min="7" max="7" width="7.42578125" style="412" bestFit="1" customWidth="1"/>
    <col min="8" max="8" width="2.7109375" style="412" customWidth="1"/>
    <col min="9" max="16384" width="11" style="412"/>
  </cols>
  <sheetData>
    <row r="1" spans="1:7">
      <c r="A1" s="2502" t="s">
        <v>121</v>
      </c>
      <c r="B1" s="2502"/>
      <c r="C1" s="2502"/>
      <c r="D1" s="2502"/>
      <c r="E1" s="2502"/>
      <c r="F1" s="2502"/>
      <c r="G1" s="2502"/>
    </row>
    <row r="2" spans="1:7">
      <c r="A2" s="2502" t="s">
        <v>1629</v>
      </c>
      <c r="B2" s="2502"/>
      <c r="C2" s="2502"/>
      <c r="D2" s="2502"/>
      <c r="E2" s="2502"/>
      <c r="F2" s="2502"/>
      <c r="G2" s="2502"/>
    </row>
    <row r="3" spans="1:7">
      <c r="A3" s="1326"/>
      <c r="B3" s="1327"/>
      <c r="C3" s="1328"/>
      <c r="D3" s="458"/>
      <c r="E3" s="1325"/>
      <c r="F3" s="458"/>
      <c r="G3" s="458"/>
    </row>
    <row r="4" spans="1:7">
      <c r="A4" s="2448" t="s">
        <v>1551</v>
      </c>
      <c r="B4" s="2448"/>
      <c r="C4" s="2448"/>
      <c r="D4" s="2448"/>
      <c r="E4" s="2448"/>
      <c r="F4" s="2448"/>
      <c r="G4" s="2448"/>
    </row>
    <row r="5" spans="1:7" ht="13.5">
      <c r="A5" s="590"/>
      <c r="B5" s="2449"/>
      <c r="C5" s="2449"/>
      <c r="D5" s="2449"/>
      <c r="E5" s="2449"/>
      <c r="F5" s="2449"/>
      <c r="G5" s="2449"/>
    </row>
    <row r="6" spans="1:7">
      <c r="A6" s="590"/>
      <c r="B6" s="589"/>
      <c r="C6" s="589"/>
      <c r="D6" s="591"/>
      <c r="E6" s="592" t="s">
        <v>1217</v>
      </c>
      <c r="F6" s="592" t="s">
        <v>1218</v>
      </c>
      <c r="G6" s="592" t="s">
        <v>1043</v>
      </c>
    </row>
    <row r="7" spans="1:7">
      <c r="A7" s="590"/>
      <c r="B7" s="593" t="s">
        <v>1219</v>
      </c>
      <c r="C7" s="589" t="s">
        <v>1220</v>
      </c>
      <c r="D7" s="594" t="s">
        <v>518</v>
      </c>
      <c r="E7" s="595">
        <v>9749</v>
      </c>
      <c r="F7" s="1714">
        <v>0</v>
      </c>
      <c r="G7" s="595">
        <f>SUM(E7:F7)</f>
        <v>9749</v>
      </c>
    </row>
    <row r="8" spans="1:7">
      <c r="A8" s="590"/>
      <c r="B8" s="593" t="s">
        <v>1221</v>
      </c>
      <c r="C8" s="596" t="s">
        <v>1222</v>
      </c>
      <c r="D8" s="597"/>
      <c r="E8" s="598"/>
      <c r="F8" s="598"/>
      <c r="G8" s="598"/>
    </row>
    <row r="9" spans="1:7">
      <c r="A9" s="590"/>
      <c r="B9" s="593"/>
      <c r="C9" s="596" t="s">
        <v>985</v>
      </c>
      <c r="D9" s="597" t="s">
        <v>518</v>
      </c>
      <c r="E9" s="598">
        <f>G35</f>
        <v>5615</v>
      </c>
      <c r="F9" s="1713">
        <v>0</v>
      </c>
      <c r="G9" s="598">
        <f>SUM(E9:F9)</f>
        <v>5615</v>
      </c>
    </row>
    <row r="10" spans="1:7">
      <c r="A10" s="590"/>
      <c r="B10" s="600" t="s">
        <v>517</v>
      </c>
      <c r="C10" s="589" t="s">
        <v>619</v>
      </c>
      <c r="D10" s="601" t="s">
        <v>518</v>
      </c>
      <c r="E10" s="602">
        <f>SUM(E7:E9)</f>
        <v>15364</v>
      </c>
      <c r="F10" s="1715">
        <f>SUM(F7:F9)</f>
        <v>0</v>
      </c>
      <c r="G10" s="602">
        <f>SUM(E10:F10)</f>
        <v>15364</v>
      </c>
    </row>
    <row r="11" spans="1:7">
      <c r="A11" s="590"/>
      <c r="B11" s="593"/>
      <c r="C11" s="589"/>
      <c r="D11" s="603"/>
      <c r="E11" s="603"/>
      <c r="F11" s="594"/>
      <c r="G11" s="603"/>
    </row>
    <row r="12" spans="1:7" s="1329" customFormat="1">
      <c r="A12" s="590"/>
      <c r="B12" s="593" t="s">
        <v>620</v>
      </c>
      <c r="C12" s="589" t="s">
        <v>621</v>
      </c>
      <c r="D12" s="589"/>
      <c r="E12" s="589"/>
      <c r="F12" s="604"/>
      <c r="G12" s="589"/>
    </row>
    <row r="13" spans="1:7" s="1329" customFormat="1" ht="13.5" thickBot="1">
      <c r="A13" s="605"/>
      <c r="B13" s="2445" t="s">
        <v>622</v>
      </c>
      <c r="C13" s="2445"/>
      <c r="D13" s="2445"/>
      <c r="E13" s="2445"/>
      <c r="F13" s="2445"/>
      <c r="G13" s="2445"/>
    </row>
    <row r="14" spans="1:7" s="1329" customFormat="1" ht="14.25" thickTop="1" thickBot="1">
      <c r="A14" s="605"/>
      <c r="B14" s="2446" t="s">
        <v>623</v>
      </c>
      <c r="C14" s="2446"/>
      <c r="D14" s="2446"/>
      <c r="E14" s="606" t="s">
        <v>519</v>
      </c>
      <c r="F14" s="606" t="s">
        <v>624</v>
      </c>
      <c r="G14" s="608" t="s">
        <v>1043</v>
      </c>
    </row>
    <row r="15" spans="1:7" s="1329" customFormat="1" ht="11.25" customHeight="1" thickTop="1">
      <c r="A15" s="1330"/>
      <c r="B15" s="1331"/>
      <c r="C15" s="1330"/>
      <c r="D15" s="42"/>
      <c r="E15" s="42"/>
      <c r="F15" s="42"/>
      <c r="G15" s="42"/>
    </row>
    <row r="16" spans="1:7" ht="14.1" customHeight="1">
      <c r="C16" s="1334" t="s">
        <v>522</v>
      </c>
      <c r="D16" s="42"/>
      <c r="E16" s="42"/>
      <c r="F16" s="42"/>
      <c r="G16" s="42"/>
    </row>
    <row r="17" spans="1:8" ht="14.1" customHeight="1">
      <c r="A17" s="1332" t="s">
        <v>523</v>
      </c>
      <c r="B17" s="1335">
        <v>3425</v>
      </c>
      <c r="C17" s="1334" t="s">
        <v>1630</v>
      </c>
    </row>
    <row r="18" spans="1:8" ht="14.1" customHeight="1">
      <c r="B18" s="1333">
        <v>60</v>
      </c>
      <c r="C18" s="1336" t="s">
        <v>1691</v>
      </c>
    </row>
    <row r="19" spans="1:8" ht="14.1" customHeight="1">
      <c r="B19" s="1335">
        <v>60.000999999999998</v>
      </c>
      <c r="C19" s="1334" t="s">
        <v>524</v>
      </c>
    </row>
    <row r="20" spans="1:8" ht="14.1" customHeight="1">
      <c r="B20" s="1333">
        <v>37</v>
      </c>
      <c r="C20" s="1336" t="s">
        <v>1631</v>
      </c>
      <c r="D20" s="1008"/>
    </row>
    <row r="21" spans="1:8" ht="14.1" customHeight="1">
      <c r="B21" s="1333" t="s">
        <v>1632</v>
      </c>
      <c r="C21" s="1336" t="s">
        <v>528</v>
      </c>
      <c r="D21" s="375"/>
      <c r="E21" s="276">
        <v>2234</v>
      </c>
      <c r="F21" s="1770">
        <v>0</v>
      </c>
      <c r="G21" s="276">
        <f>F21+E21</f>
        <v>2234</v>
      </c>
    </row>
    <row r="22" spans="1:8" ht="14.1" customHeight="1">
      <c r="B22" s="1333" t="s">
        <v>1633</v>
      </c>
      <c r="C22" s="1336" t="s">
        <v>532</v>
      </c>
      <c r="D22" s="375"/>
      <c r="E22" s="276">
        <v>1631</v>
      </c>
      <c r="F22" s="1770">
        <v>0</v>
      </c>
      <c r="G22" s="276">
        <f>F22+E22</f>
        <v>1631</v>
      </c>
    </row>
    <row r="23" spans="1:8" ht="14.1" customHeight="1">
      <c r="B23" s="1333" t="s">
        <v>1634</v>
      </c>
      <c r="C23" s="1336" t="s">
        <v>534</v>
      </c>
      <c r="D23" s="299"/>
      <c r="E23" s="276">
        <v>250</v>
      </c>
      <c r="F23" s="1770">
        <v>0</v>
      </c>
      <c r="G23" s="276">
        <f>F23+E23</f>
        <v>250</v>
      </c>
    </row>
    <row r="24" spans="1:8" ht="14.1" customHeight="1">
      <c r="A24" s="1332" t="s">
        <v>517</v>
      </c>
      <c r="B24" s="1333">
        <v>37</v>
      </c>
      <c r="C24" s="1336" t="s">
        <v>1631</v>
      </c>
      <c r="D24" s="375"/>
      <c r="E24" s="260">
        <f>SUM(E21:E23)</f>
        <v>4115</v>
      </c>
      <c r="F24" s="1771">
        <f>SUM(F21:F23)</f>
        <v>0</v>
      </c>
      <c r="G24" s="260">
        <f>SUM(G21:G23)</f>
        <v>4115</v>
      </c>
      <c r="H24" s="412" t="s">
        <v>697</v>
      </c>
    </row>
    <row r="25" spans="1:8" ht="14.1" customHeight="1">
      <c r="A25" s="1332" t="s">
        <v>517</v>
      </c>
      <c r="B25" s="1335">
        <v>60.000999999999998</v>
      </c>
      <c r="C25" s="1334" t="s">
        <v>524</v>
      </c>
      <c r="D25" s="375"/>
      <c r="E25" s="260">
        <f>E24</f>
        <v>4115</v>
      </c>
      <c r="F25" s="1771">
        <f>F24</f>
        <v>0</v>
      </c>
      <c r="G25" s="260">
        <f>G24</f>
        <v>4115</v>
      </c>
    </row>
    <row r="26" spans="1:8" ht="11.25" customHeight="1">
      <c r="C26" s="1336"/>
      <c r="D26" s="375"/>
      <c r="E26" s="375"/>
      <c r="F26" s="1772"/>
      <c r="G26" s="375"/>
    </row>
    <row r="27" spans="1:8">
      <c r="B27" s="1338">
        <v>60.2</v>
      </c>
      <c r="C27" s="1334" t="s">
        <v>577</v>
      </c>
      <c r="D27" s="375"/>
      <c r="F27" s="1773"/>
    </row>
    <row r="28" spans="1:8">
      <c r="B28" s="1333">
        <v>60</v>
      </c>
      <c r="C28" s="1339" t="s">
        <v>580</v>
      </c>
      <c r="D28" s="375"/>
      <c r="F28" s="1773"/>
    </row>
    <row r="29" spans="1:8">
      <c r="B29" s="1333" t="s">
        <v>1623</v>
      </c>
      <c r="C29" s="1336" t="s">
        <v>1970</v>
      </c>
      <c r="D29" s="375"/>
      <c r="E29" s="276">
        <v>1500</v>
      </c>
      <c r="F29" s="1770">
        <v>0</v>
      </c>
      <c r="G29" s="276">
        <f>F29+E29</f>
        <v>1500</v>
      </c>
      <c r="H29" s="412" t="s">
        <v>2091</v>
      </c>
    </row>
    <row r="30" spans="1:8">
      <c r="A30" s="1326" t="s">
        <v>517</v>
      </c>
      <c r="B30" s="1327">
        <v>60</v>
      </c>
      <c r="C30" s="1337" t="s">
        <v>580</v>
      </c>
      <c r="D30" s="375"/>
      <c r="E30" s="260">
        <f t="shared" ref="E30:G31" si="0">E29</f>
        <v>1500</v>
      </c>
      <c r="F30" s="1771">
        <f t="shared" si="0"/>
        <v>0</v>
      </c>
      <c r="G30" s="260">
        <f t="shared" si="0"/>
        <v>1500</v>
      </c>
    </row>
    <row r="31" spans="1:8" ht="12" customHeight="1">
      <c r="A31" s="1326" t="s">
        <v>517</v>
      </c>
      <c r="B31" s="1340">
        <v>60.2</v>
      </c>
      <c r="C31" s="1341" t="s">
        <v>577</v>
      </c>
      <c r="D31" s="375"/>
      <c r="E31" s="260">
        <f t="shared" si="0"/>
        <v>1500</v>
      </c>
      <c r="F31" s="1771">
        <f t="shared" si="0"/>
        <v>0</v>
      </c>
      <c r="G31" s="260">
        <f t="shared" si="0"/>
        <v>1500</v>
      </c>
    </row>
    <row r="32" spans="1:8">
      <c r="A32" s="1332" t="s">
        <v>517</v>
      </c>
      <c r="B32" s="1333">
        <v>60</v>
      </c>
      <c r="C32" s="1336" t="s">
        <v>1691</v>
      </c>
      <c r="D32" s="42"/>
      <c r="E32" s="78">
        <f>E31+E25</f>
        <v>5615</v>
      </c>
      <c r="F32" s="1721">
        <f>F31+F25</f>
        <v>0</v>
      </c>
      <c r="G32" s="78">
        <f>G31+G25</f>
        <v>5615</v>
      </c>
    </row>
    <row r="33" spans="1:7">
      <c r="A33" s="1332" t="s">
        <v>517</v>
      </c>
      <c r="B33" s="1335">
        <v>3425</v>
      </c>
      <c r="C33" s="1334" t="s">
        <v>1630</v>
      </c>
      <c r="D33" s="887"/>
      <c r="E33" s="32">
        <f t="shared" ref="E33:G35" si="1">E32</f>
        <v>5615</v>
      </c>
      <c r="F33" s="1718">
        <f t="shared" si="1"/>
        <v>0</v>
      </c>
      <c r="G33" s="32">
        <f t="shared" si="1"/>
        <v>5615</v>
      </c>
    </row>
    <row r="34" spans="1:7">
      <c r="A34" s="1342" t="s">
        <v>517</v>
      </c>
      <c r="B34" s="1343"/>
      <c r="C34" s="1344" t="s">
        <v>522</v>
      </c>
      <c r="D34" s="745"/>
      <c r="E34" s="32">
        <f t="shared" si="1"/>
        <v>5615</v>
      </c>
      <c r="F34" s="1718">
        <f t="shared" si="1"/>
        <v>0</v>
      </c>
      <c r="G34" s="32">
        <f t="shared" si="1"/>
        <v>5615</v>
      </c>
    </row>
    <row r="35" spans="1:7">
      <c r="A35" s="1342" t="s">
        <v>517</v>
      </c>
      <c r="B35" s="1345"/>
      <c r="C35" s="1346" t="s">
        <v>518</v>
      </c>
      <c r="D35" s="1321"/>
      <c r="E35" s="260">
        <f>E34</f>
        <v>5615</v>
      </c>
      <c r="F35" s="1771">
        <f t="shared" si="1"/>
        <v>0</v>
      </c>
      <c r="G35" s="260">
        <f t="shared" si="1"/>
        <v>5615</v>
      </c>
    </row>
    <row r="36" spans="1:7" ht="28.5" customHeight="1">
      <c r="B36" s="2503" t="s">
        <v>410</v>
      </c>
      <c r="C36" s="2503"/>
      <c r="D36" s="2503"/>
      <c r="E36" s="2503"/>
      <c r="F36" s="2503"/>
      <c r="G36" s="2503"/>
    </row>
    <row r="40" spans="1:7" ht="13.5" thickBot="1"/>
    <row r="41" spans="1:7" ht="13.5" thickTop="1">
      <c r="B41" s="609"/>
      <c r="C41" s="607"/>
      <c r="D41" s="610"/>
      <c r="E41" s="607"/>
      <c r="F41" s="610"/>
      <c r="G41" s="611"/>
    </row>
    <row r="43" spans="1:7">
      <c r="B43" s="1099"/>
      <c r="C43" s="1099"/>
      <c r="D43" s="1107"/>
      <c r="E43" s="1099"/>
      <c r="F43" s="1099"/>
      <c r="G43" s="1099"/>
    </row>
  </sheetData>
  <customSheetViews>
    <customSheetView guid="{44B5F5DE-C96C-4269-969A-574D4EEEEEF5}" showPageBreaks="1" printArea="1" view="pageBreakPreview" showRuler="0" topLeftCell="A13">
      <selection activeCell="A13" sqref="A1:H65536"/>
      <pageMargins left="0.74803149606299202" right="0.74803149606299202" top="0.74803149606299202" bottom="4.13" header="0.35" footer="3"/>
      <printOptions horizontalCentered="1"/>
      <pageSetup paperSize="9" firstPageNumber="124" orientation="portrait" blackAndWhite="1" useFirstPageNumber="1" r:id="rId1"/>
      <headerFooter alignWithMargins="0">
        <oddHeader xml:space="preserve">&amp;C   </oddHeader>
        <oddFooter>&amp;C&amp;"Times New Roman,Bold"&amp;P</oddFooter>
      </headerFooter>
    </customSheetView>
    <customSheetView guid="{F13B090A-ECDA-4418-9F13-644A873400E7}" showPageBreaks="1" view="pageBreakPreview" showRuler="0" topLeftCell="A40">
      <selection activeCell="B74" sqref="B74:G74"/>
      <pageMargins left="0.74803149606299202" right="0.39370078740157499" top="0.74803149606299202" bottom="0.90551181102362199" header="0.511811023622047" footer="0.59055118110236204"/>
      <printOptions horizontalCentered="1"/>
      <pageSetup paperSize="9" firstPageNumber="102" orientation="landscape" blackAndWhite="1" useFirstPageNumber="1" r:id="rId2"/>
      <headerFooter alignWithMargins="0">
        <oddHeader xml:space="preserve">&amp;C   </oddHeader>
        <oddFooter>&amp;C&amp;"Times New Roman,Bold"   Vol-III     -    &amp;P</oddFooter>
      </headerFooter>
    </customSheetView>
    <customSheetView guid="{63DB0950-E90F-4380-862C-985B5EB19119}" showPageBreaks="1" view="pageBreakPreview" showRuler="0" topLeftCell="A10">
      <selection activeCell="E27" sqref="E27"/>
      <pageMargins left="0.74803149606299202" right="0.39370078740157499" top="0.74803149606299202" bottom="0.90551181102362199" header="0.511811023622047" footer="0.59055118110236204"/>
      <printOptions horizontalCentered="1"/>
      <pageSetup paperSize="9" firstPageNumber="102" orientation="landscape" blackAndWhite="1" useFirstPageNumber="1" r:id="rId3"/>
      <headerFooter alignWithMargins="0">
        <oddHeader xml:space="preserve">&amp;C   </oddHeader>
        <oddFooter>&amp;C&amp;"Times New Roman,Bold"   Vol-III     -    &amp;P</oddFooter>
      </headerFooter>
    </customSheetView>
    <customSheetView guid="{7CE36697-C418-4ED3-BCF0-EA686CB40E87}" showPageBreaks="1" printArea="1" view="pageBreakPreview" showRuler="0" topLeftCell="A13">
      <selection activeCell="A13" sqref="A1:H65536"/>
      <pageMargins left="0.74803149606299202" right="0.74803149606299202" top="0.74803149606299202" bottom="4.13" header="0.35" footer="3"/>
      <printOptions horizontalCentered="1"/>
      <pageSetup paperSize="9" firstPageNumber="124" orientation="portrait" blackAndWhite="1" useFirstPageNumber="1" r:id="rId4"/>
      <headerFooter alignWithMargins="0">
        <oddHeader xml:space="preserve">&amp;C   </oddHeader>
        <oddFooter>&amp;C&amp;"Times New Roman,Bold"&amp;P</oddFooter>
      </headerFooter>
    </customSheetView>
  </customSheetViews>
  <mergeCells count="7">
    <mergeCell ref="A1:G1"/>
    <mergeCell ref="A4:G4"/>
    <mergeCell ref="B5:G5"/>
    <mergeCell ref="B36:G36"/>
    <mergeCell ref="B13:G13"/>
    <mergeCell ref="B14:D14"/>
    <mergeCell ref="A2:G2"/>
  </mergeCells>
  <phoneticPr fontId="25" type="noConversion"/>
  <printOptions horizontalCentered="1"/>
  <pageMargins left="0.74803149606299202" right="0.74803149606299202" top="0.74803149606299202" bottom="4.13" header="0.35" footer="3"/>
  <pageSetup paperSize="9" firstPageNumber="124" orientation="portrait" blackAndWhite="1" useFirstPageNumber="1" r:id="rId5"/>
  <headerFooter alignWithMargins="0">
    <oddHeader xml:space="preserve">&amp;C   </oddHeader>
    <oddFooter>&amp;C&amp;"Times New Roman,Bold"&amp;P</oddFooter>
  </headerFooter>
</worksheet>
</file>

<file path=xl/worksheets/sheet42.xml><?xml version="1.0" encoding="utf-8"?>
<worksheet xmlns="http://schemas.openxmlformats.org/spreadsheetml/2006/main" xmlns:r="http://schemas.openxmlformats.org/officeDocument/2006/relationships">
  <sheetPr syncVertical="1" syncRef="A69" transitionEvaluation="1" codeName="Sheet37"/>
  <dimension ref="A1:H44"/>
  <sheetViews>
    <sheetView view="pageBreakPreview" topLeftCell="A69" zoomScale="115" zoomScaleSheetLayoutView="100" workbookViewId="0">
      <selection activeCell="A40" sqref="A40:J47"/>
    </sheetView>
  </sheetViews>
  <sheetFormatPr defaultColWidth="11" defaultRowHeight="12.75"/>
  <cols>
    <col min="1" max="1" width="6.42578125" style="1099" customWidth="1"/>
    <col min="2" max="2" width="8.140625" style="1284" customWidth="1"/>
    <col min="3" max="3" width="34.5703125" style="1099" customWidth="1"/>
    <col min="4" max="4" width="7.140625" style="1107" customWidth="1"/>
    <col min="5" max="5" width="9.7109375" style="1107" customWidth="1"/>
    <col min="6" max="6" width="10.28515625" style="1099" customWidth="1"/>
    <col min="7" max="7" width="7.42578125" style="1099" bestFit="1" customWidth="1"/>
    <col min="8" max="8" width="2.42578125" style="1099" customWidth="1"/>
    <col min="9" max="16384" width="11" style="1099"/>
  </cols>
  <sheetData>
    <row r="1" spans="1:7">
      <c r="A1" s="2497" t="s">
        <v>374</v>
      </c>
      <c r="B1" s="2497"/>
      <c r="C1" s="2497"/>
      <c r="D1" s="2497"/>
      <c r="E1" s="2497"/>
      <c r="F1" s="2497"/>
      <c r="G1" s="2497"/>
    </row>
    <row r="2" spans="1:7">
      <c r="A2" s="2497" t="s">
        <v>375</v>
      </c>
      <c r="B2" s="2497"/>
      <c r="C2" s="2497"/>
      <c r="D2" s="2497"/>
      <c r="E2" s="2497"/>
      <c r="F2" s="2497"/>
      <c r="G2" s="2497"/>
    </row>
    <row r="3" spans="1:7">
      <c r="C3" s="783"/>
      <c r="D3" s="1347"/>
      <c r="E3" s="1347"/>
      <c r="F3" s="783"/>
      <c r="G3" s="783"/>
    </row>
    <row r="4" spans="1:7">
      <c r="A4" s="2427" t="s">
        <v>1550</v>
      </c>
      <c r="B4" s="2427"/>
      <c r="C4" s="2427"/>
      <c r="D4" s="2427"/>
      <c r="E4" s="2427"/>
      <c r="F4" s="2427"/>
      <c r="G4" s="2427"/>
    </row>
    <row r="5" spans="1:7" ht="13.5">
      <c r="A5" s="1401"/>
      <c r="B5" s="2428"/>
      <c r="C5" s="2428"/>
      <c r="D5" s="2428"/>
      <c r="E5" s="2428"/>
      <c r="F5" s="2428"/>
      <c r="G5" s="2428"/>
    </row>
    <row r="6" spans="1:7">
      <c r="A6" s="1401"/>
      <c r="B6" s="927"/>
      <c r="C6" s="927"/>
      <c r="D6" s="1844"/>
      <c r="E6" s="1845" t="s">
        <v>1217</v>
      </c>
      <c r="F6" s="1845" t="s">
        <v>1218</v>
      </c>
      <c r="G6" s="1845" t="s">
        <v>1043</v>
      </c>
    </row>
    <row r="7" spans="1:7">
      <c r="A7" s="1401"/>
      <c r="B7" s="1847" t="s">
        <v>1219</v>
      </c>
      <c r="C7" s="927" t="s">
        <v>1220</v>
      </c>
      <c r="D7" s="1848" t="s">
        <v>518</v>
      </c>
      <c r="E7" s="935">
        <v>305027</v>
      </c>
      <c r="F7" s="935">
        <v>7564</v>
      </c>
      <c r="G7" s="935">
        <f>SUM(E7:F7)</f>
        <v>312591</v>
      </c>
    </row>
    <row r="8" spans="1:7">
      <c r="A8" s="1401"/>
      <c r="B8" s="1847" t="s">
        <v>1221</v>
      </c>
      <c r="C8" s="1850" t="s">
        <v>1222</v>
      </c>
      <c r="D8" s="1851"/>
      <c r="E8" s="936"/>
      <c r="F8" s="936"/>
      <c r="G8" s="936"/>
    </row>
    <row r="9" spans="1:7">
      <c r="A9" s="1401"/>
      <c r="B9" s="1847"/>
      <c r="C9" s="1850" t="s">
        <v>985</v>
      </c>
      <c r="D9" s="1851" t="s">
        <v>518</v>
      </c>
      <c r="E9" s="936">
        <f>G37</f>
        <v>15085</v>
      </c>
      <c r="F9" s="1885">
        <f>G30</f>
        <v>0</v>
      </c>
      <c r="G9" s="936">
        <f>SUM(E9:F9)</f>
        <v>15085</v>
      </c>
    </row>
    <row r="10" spans="1:7">
      <c r="A10" s="1401"/>
      <c r="B10" s="1854" t="s">
        <v>517</v>
      </c>
      <c r="C10" s="927" t="s">
        <v>619</v>
      </c>
      <c r="D10" s="1855" t="s">
        <v>518</v>
      </c>
      <c r="E10" s="1856">
        <f>SUM(E7:E9)</f>
        <v>320112</v>
      </c>
      <c r="F10" s="1856">
        <f>SUM(F7:F9)</f>
        <v>7564</v>
      </c>
      <c r="G10" s="1856">
        <f>SUM(E10:F10)</f>
        <v>327676</v>
      </c>
    </row>
    <row r="11" spans="1:7">
      <c r="A11" s="1401"/>
      <c r="B11" s="1847"/>
      <c r="C11" s="927"/>
      <c r="D11" s="934"/>
      <c r="E11" s="934"/>
      <c r="F11" s="1848"/>
      <c r="G11" s="934"/>
    </row>
    <row r="12" spans="1:7" s="1100" customFormat="1" ht="13.5" customHeight="1">
      <c r="A12" s="1401"/>
      <c r="B12" s="1847" t="s">
        <v>620</v>
      </c>
      <c r="C12" s="927" t="s">
        <v>621</v>
      </c>
      <c r="D12" s="927"/>
      <c r="E12" s="927"/>
      <c r="F12" s="1859"/>
      <c r="G12" s="927"/>
    </row>
    <row r="13" spans="1:7" s="1100" customFormat="1" ht="13.5" customHeight="1" thickBot="1">
      <c r="A13" s="1861"/>
      <c r="B13" s="2425" t="s">
        <v>622</v>
      </c>
      <c r="C13" s="2425"/>
      <c r="D13" s="2425"/>
      <c r="E13" s="2425"/>
      <c r="F13" s="2425"/>
      <c r="G13" s="2425"/>
    </row>
    <row r="14" spans="1:7" s="1100" customFormat="1" ht="13.5" customHeight="1" thickTop="1" thickBot="1">
      <c r="A14" s="1861"/>
      <c r="B14" s="2433" t="s">
        <v>623</v>
      </c>
      <c r="C14" s="2433"/>
      <c r="D14" s="2433"/>
      <c r="E14" s="1782" t="s">
        <v>519</v>
      </c>
      <c r="F14" s="1782" t="s">
        <v>624</v>
      </c>
      <c r="G14" s="1865" t="s">
        <v>1043</v>
      </c>
    </row>
    <row r="15" spans="1:7" s="1100" customFormat="1" ht="13.5" customHeight="1" thickTop="1">
      <c r="A15" s="1348"/>
      <c r="B15" s="1102"/>
      <c r="C15" s="1237"/>
      <c r="D15" s="1104"/>
      <c r="E15" s="1104"/>
      <c r="F15" s="1104"/>
      <c r="G15" s="1104"/>
    </row>
    <row r="16" spans="1:7" ht="13.5" customHeight="1">
      <c r="C16" s="1106" t="s">
        <v>522</v>
      </c>
      <c r="D16" s="1118"/>
      <c r="E16" s="1118"/>
      <c r="F16" s="1118"/>
      <c r="G16" s="1118"/>
    </row>
    <row r="17" spans="1:8" ht="13.5" customHeight="1">
      <c r="A17" s="1099" t="s">
        <v>523</v>
      </c>
      <c r="B17" s="1349">
        <v>3055</v>
      </c>
      <c r="C17" s="1106" t="s">
        <v>376</v>
      </c>
      <c r="F17" s="1107"/>
      <c r="G17" s="1107"/>
    </row>
    <row r="18" spans="1:8" ht="13.5" customHeight="1">
      <c r="B18" s="1350">
        <v>0.20100000000000001</v>
      </c>
      <c r="C18" s="1106" t="s">
        <v>490</v>
      </c>
      <c r="F18" s="1351"/>
      <c r="G18" s="1107"/>
    </row>
    <row r="19" spans="1:8" ht="13.5" customHeight="1">
      <c r="B19" s="1284">
        <v>60</v>
      </c>
      <c r="C19" s="1113" t="s">
        <v>408</v>
      </c>
      <c r="F19" s="1107"/>
      <c r="G19" s="1107"/>
    </row>
    <row r="20" spans="1:8" ht="13.5" customHeight="1">
      <c r="A20" s="1127"/>
      <c r="B20" s="1129" t="s">
        <v>558</v>
      </c>
      <c r="C20" s="1125" t="s">
        <v>530</v>
      </c>
      <c r="D20" s="25"/>
      <c r="E20" s="1913">
        <v>0</v>
      </c>
      <c r="F20" s="78">
        <v>50</v>
      </c>
      <c r="G20" s="1160">
        <f>F20+E20</f>
        <v>50</v>
      </c>
      <c r="H20" s="1099" t="s">
        <v>697</v>
      </c>
    </row>
    <row r="21" spans="1:8" ht="13.5" customHeight="1">
      <c r="A21" s="1127"/>
      <c r="B21" s="1129" t="s">
        <v>559</v>
      </c>
      <c r="C21" s="1125" t="s">
        <v>532</v>
      </c>
      <c r="D21" s="25"/>
      <c r="E21" s="1913">
        <v>0</v>
      </c>
      <c r="F21" s="78">
        <v>700</v>
      </c>
      <c r="G21" s="1160">
        <f>F21+E21</f>
        <v>700</v>
      </c>
      <c r="H21" s="1099" t="s">
        <v>2091</v>
      </c>
    </row>
    <row r="22" spans="1:8" ht="13.5" customHeight="1">
      <c r="A22" s="1127"/>
      <c r="B22" s="1129" t="s">
        <v>1833</v>
      </c>
      <c r="C22" s="1125" t="s">
        <v>783</v>
      </c>
      <c r="D22" s="25"/>
      <c r="E22" s="1913">
        <v>0</v>
      </c>
      <c r="F22" s="78">
        <v>410</v>
      </c>
      <c r="G22" s="1160">
        <f>F22+E22</f>
        <v>410</v>
      </c>
      <c r="H22" s="1099" t="s">
        <v>697</v>
      </c>
    </row>
    <row r="23" spans="1:8" ht="13.5" customHeight="1">
      <c r="A23" s="1127"/>
      <c r="B23" s="1129" t="s">
        <v>1390</v>
      </c>
      <c r="C23" s="1125" t="s">
        <v>534</v>
      </c>
      <c r="D23" s="25"/>
      <c r="E23" s="1913">
        <v>0</v>
      </c>
      <c r="F23" s="78">
        <v>1200</v>
      </c>
      <c r="G23" s="1160">
        <f>F23+E23</f>
        <v>1200</v>
      </c>
      <c r="H23" s="1099" t="s">
        <v>697</v>
      </c>
    </row>
    <row r="24" spans="1:8" ht="13.5" customHeight="1">
      <c r="A24" s="1127" t="s">
        <v>517</v>
      </c>
      <c r="B24" s="1232">
        <v>60</v>
      </c>
      <c r="C24" s="1125" t="s">
        <v>408</v>
      </c>
      <c r="D24" s="1118"/>
      <c r="E24" s="1934">
        <f>SUM(E20:E23)</f>
        <v>0</v>
      </c>
      <c r="F24" s="32">
        <f>SUM(F20:F23)</f>
        <v>2360</v>
      </c>
      <c r="G24" s="1146">
        <f>SUM(G20:G23)</f>
        <v>2360</v>
      </c>
    </row>
    <row r="25" spans="1:8" ht="13.5" customHeight="1">
      <c r="A25" s="1127"/>
      <c r="B25" s="1232"/>
      <c r="C25" s="1125"/>
      <c r="D25" s="1118"/>
      <c r="E25" s="1928"/>
      <c r="F25" s="1118"/>
      <c r="G25" s="1118"/>
    </row>
    <row r="26" spans="1:8" ht="13.5" customHeight="1">
      <c r="A26" s="1127"/>
      <c r="B26" s="1232">
        <v>61</v>
      </c>
      <c r="C26" s="1125" t="s">
        <v>377</v>
      </c>
      <c r="D26" s="1128"/>
      <c r="E26" s="1929"/>
      <c r="F26" s="1119"/>
      <c r="G26" s="1119"/>
    </row>
    <row r="27" spans="1:8" ht="13.5" customHeight="1">
      <c r="A27" s="1127"/>
      <c r="B27" s="1129" t="s">
        <v>1829</v>
      </c>
      <c r="C27" s="1125" t="s">
        <v>528</v>
      </c>
      <c r="D27" s="25"/>
      <c r="E27" s="1913">
        <v>0</v>
      </c>
      <c r="F27" s="78">
        <v>9000</v>
      </c>
      <c r="G27" s="1160">
        <f>F27+E27</f>
        <v>9000</v>
      </c>
    </row>
    <row r="28" spans="1:8" ht="13.5" customHeight="1">
      <c r="A28" s="1127"/>
      <c r="B28" s="1129" t="s">
        <v>1583</v>
      </c>
      <c r="C28" s="1125" t="s">
        <v>536</v>
      </c>
      <c r="D28" s="25"/>
      <c r="E28" s="1914">
        <v>0</v>
      </c>
      <c r="F28" s="25">
        <v>1725</v>
      </c>
      <c r="G28" s="1160">
        <f>F28+E28</f>
        <v>1725</v>
      </c>
    </row>
    <row r="29" spans="1:8" ht="13.5" customHeight="1">
      <c r="A29" s="1127" t="s">
        <v>517</v>
      </c>
      <c r="B29" s="1232">
        <v>61</v>
      </c>
      <c r="C29" s="1125" t="s">
        <v>377</v>
      </c>
      <c r="D29" s="1118"/>
      <c r="E29" s="1935">
        <f>SUM(E27:E28)</f>
        <v>0</v>
      </c>
      <c r="F29" s="32">
        <f>SUM(F27:F28)</f>
        <v>10725</v>
      </c>
      <c r="G29" s="1146">
        <f>SUM(G27:G28)</f>
        <v>10725</v>
      </c>
      <c r="H29" s="1099" t="s">
        <v>697</v>
      </c>
    </row>
    <row r="30" spans="1:8" ht="0.75" customHeight="1">
      <c r="A30" s="1127"/>
      <c r="B30" s="1232"/>
      <c r="C30" s="1125"/>
      <c r="D30" s="1118"/>
      <c r="E30" s="1928"/>
      <c r="F30" s="1118"/>
      <c r="G30" s="1118"/>
    </row>
    <row r="31" spans="1:8" s="1127" customFormat="1">
      <c r="B31" s="1232">
        <v>63</v>
      </c>
      <c r="C31" s="1125" t="s">
        <v>378</v>
      </c>
      <c r="D31" s="1128"/>
      <c r="E31" s="1930"/>
      <c r="F31" s="1128"/>
      <c r="G31" s="1128"/>
    </row>
    <row r="32" spans="1:8" s="1233" customFormat="1">
      <c r="A32" s="1127"/>
      <c r="B32" s="1129" t="s">
        <v>1410</v>
      </c>
      <c r="C32" s="1125" t="s">
        <v>1389</v>
      </c>
      <c r="D32" s="25"/>
      <c r="E32" s="1774">
        <v>0</v>
      </c>
      <c r="F32" s="34">
        <v>2000</v>
      </c>
      <c r="G32" s="1163">
        <f>F32+E32</f>
        <v>2000</v>
      </c>
    </row>
    <row r="33" spans="1:8">
      <c r="A33" s="1127" t="s">
        <v>517</v>
      </c>
      <c r="B33" s="1232">
        <v>63</v>
      </c>
      <c r="C33" s="1125" t="s">
        <v>378</v>
      </c>
      <c r="D33" s="25"/>
      <c r="E33" s="1936">
        <f>SUM(E32:E32)</f>
        <v>0</v>
      </c>
      <c r="F33" s="34">
        <f>SUM(F32:F32)</f>
        <v>2000</v>
      </c>
      <c r="G33" s="1163">
        <f>SUM(G32:G32)</f>
        <v>2000</v>
      </c>
      <c r="H33" s="1099" t="s">
        <v>697</v>
      </c>
    </row>
    <row r="34" spans="1:8">
      <c r="A34" s="1127" t="s">
        <v>517</v>
      </c>
      <c r="B34" s="1353">
        <v>0.20100000000000001</v>
      </c>
      <c r="C34" s="1122" t="s">
        <v>490</v>
      </c>
      <c r="D34" s="1118"/>
      <c r="E34" s="1935">
        <f>E33+E29+E24</f>
        <v>0</v>
      </c>
      <c r="F34" s="1146">
        <f>F33+F29+F24</f>
        <v>15085</v>
      </c>
      <c r="G34" s="1146">
        <f>G33+G29+G24</f>
        <v>15085</v>
      </c>
    </row>
    <row r="35" spans="1:8">
      <c r="A35" s="1125" t="s">
        <v>517</v>
      </c>
      <c r="B35" s="1354">
        <v>3055</v>
      </c>
      <c r="C35" s="1122" t="s">
        <v>376</v>
      </c>
      <c r="D35" s="1163"/>
      <c r="E35" s="1935">
        <f t="shared" ref="E35:G37" si="0">E34</f>
        <v>0</v>
      </c>
      <c r="F35" s="1146">
        <f t="shared" si="0"/>
        <v>15085</v>
      </c>
      <c r="G35" s="1146">
        <f t="shared" si="0"/>
        <v>15085</v>
      </c>
    </row>
    <row r="36" spans="1:8">
      <c r="A36" s="1131" t="s">
        <v>517</v>
      </c>
      <c r="B36" s="1355"/>
      <c r="C36" s="1132" t="s">
        <v>522</v>
      </c>
      <c r="D36" s="1146"/>
      <c r="E36" s="1935">
        <f t="shared" si="0"/>
        <v>0</v>
      </c>
      <c r="F36" s="32">
        <f t="shared" si="0"/>
        <v>15085</v>
      </c>
      <c r="G36" s="1146">
        <f t="shared" si="0"/>
        <v>15085</v>
      </c>
    </row>
    <row r="37" spans="1:8">
      <c r="A37" s="1131" t="s">
        <v>517</v>
      </c>
      <c r="B37" s="1355"/>
      <c r="C37" s="1132" t="s">
        <v>518</v>
      </c>
      <c r="D37" s="1146"/>
      <c r="E37" s="1935">
        <f>E36</f>
        <v>0</v>
      </c>
      <c r="F37" s="1146">
        <f t="shared" si="0"/>
        <v>15085</v>
      </c>
      <c r="G37" s="1146">
        <f t="shared" si="0"/>
        <v>15085</v>
      </c>
    </row>
    <row r="38" spans="1:8" ht="29.25" customHeight="1">
      <c r="B38" s="2504" t="s">
        <v>501</v>
      </c>
      <c r="C38" s="2504"/>
      <c r="D38" s="2504"/>
      <c r="E38" s="2504"/>
      <c r="F38" s="2504"/>
      <c r="G38" s="2504"/>
    </row>
    <row r="39" spans="1:8">
      <c r="B39" s="1232"/>
      <c r="C39" s="1127"/>
      <c r="D39" s="1134"/>
      <c r="E39" s="1134"/>
      <c r="F39" s="1134"/>
      <c r="G39" s="1134"/>
    </row>
    <row r="40" spans="1:8">
      <c r="F40" s="1107"/>
      <c r="G40" s="1107"/>
    </row>
    <row r="41" spans="1:8" ht="13.5" thickBot="1">
      <c r="F41" s="1107"/>
      <c r="G41" s="1107"/>
    </row>
    <row r="42" spans="1:8" ht="13.5" thickTop="1">
      <c r="B42" s="1826"/>
      <c r="C42" s="1826"/>
      <c r="D42" s="1864"/>
      <c r="E42" s="1826"/>
      <c r="F42" s="1864"/>
      <c r="G42" s="1951"/>
    </row>
    <row r="44" spans="1:8">
      <c r="B44" s="1099"/>
      <c r="D44" s="1099"/>
      <c r="E44" s="1099"/>
    </row>
  </sheetData>
  <customSheetViews>
    <customSheetView guid="{44B5F5DE-C96C-4269-969A-574D4EEEEEF5}" scale="115" showPageBreaks="1" printArea="1" view="pageBreakPreview" showRuler="0">
      <selection activeCell="G11" sqref="G11"/>
      <pageMargins left="0.74803149606299202" right="0.74803149606299202" top="0.74803149606299202" bottom="4.13" header="0.35" footer="3"/>
      <printOptions horizontalCentered="1"/>
      <pageSetup paperSize="9" firstPageNumber="125" orientation="portrait" blackAndWhite="1" useFirstPageNumber="1" r:id="rId1"/>
      <headerFooter alignWithMargins="0">
        <oddHeader xml:space="preserve">&amp;C   </oddHeader>
        <oddFooter>&amp;C&amp;"Times New Roman,Bold"&amp;P</oddFooter>
      </headerFooter>
    </customSheetView>
    <customSheetView guid="{F13B090A-ECDA-4418-9F13-644A873400E7}" showPageBreaks="1" view="pageBreakPreview" showRuler="0" topLeftCell="A61">
      <selection activeCell="B96" sqref="B96:G96"/>
      <pageMargins left="0.74803149606299202" right="0.39370078740157499" top="0.74803149606299202" bottom="0.90551181102362199" header="0.511811023622047" footer="0.59055118110236204"/>
      <printOptions horizontalCentered="1"/>
      <pageSetup paperSize="9" firstPageNumber="105" orientation="landscape" blackAndWhite="1" useFirstPageNumber="1" r:id="rId2"/>
      <headerFooter alignWithMargins="0">
        <oddHeader xml:space="preserve">&amp;C   </oddHeader>
        <oddFooter>&amp;C&amp;"Times New Roman,Bold"   Vol-III    -    &amp;P</oddFooter>
      </headerFooter>
    </customSheetView>
    <customSheetView guid="{63DB0950-E90F-4380-862C-985B5EB19119}" showRuler="0" topLeftCell="A3">
      <selection activeCell="I26" sqref="I26"/>
      <pageMargins left="0.74803149606299202" right="0.39370078740157499" top="0.74803149606299202" bottom="0.90551181102362199" header="0.511811023622047" footer="0.59055118110236204"/>
      <printOptions horizontalCentered="1"/>
      <pageSetup paperSize="9" firstPageNumber="105" orientation="portrait" blackAndWhite="1" useFirstPageNumber="1" r:id="rId3"/>
      <headerFooter alignWithMargins="0">
        <oddHeader xml:space="preserve">&amp;C   </oddHeader>
        <oddFooter>&amp;C&amp;"Times New Roman,Bold"   Vol-III    -    &amp;P</oddFooter>
      </headerFooter>
    </customSheetView>
    <customSheetView guid="{7CE36697-C418-4ED3-BCF0-EA686CB40E87}" scale="115" showPageBreaks="1" printArea="1" view="pageBreakPreview" showRuler="0">
      <selection activeCell="G11" sqref="G11"/>
      <pageMargins left="0.74803149606299202" right="0.74803149606299202" top="0.74803149606299202" bottom="4.13" header="0.35" footer="3"/>
      <printOptions horizontalCentered="1"/>
      <pageSetup paperSize="9" firstPageNumber="125" orientation="portrait" blackAndWhite="1" useFirstPageNumber="1" r:id="rId4"/>
      <headerFooter alignWithMargins="0">
        <oddHeader xml:space="preserve">&amp;C   </oddHeader>
        <oddFooter>&amp;C&amp;"Times New Roman,Bold"&amp;P</oddFooter>
      </headerFooter>
    </customSheetView>
  </customSheetViews>
  <mergeCells count="7">
    <mergeCell ref="A1:G1"/>
    <mergeCell ref="A4:G4"/>
    <mergeCell ref="B5:G5"/>
    <mergeCell ref="B38:G38"/>
    <mergeCell ref="B13:G13"/>
    <mergeCell ref="B14:D14"/>
    <mergeCell ref="A2:G2"/>
  </mergeCells>
  <phoneticPr fontId="25" type="noConversion"/>
  <printOptions horizontalCentered="1"/>
  <pageMargins left="0.74803149606299202" right="0.74803149606299202" top="0.74803149606299202" bottom="4.13" header="0.35" footer="3"/>
  <pageSetup paperSize="9" firstPageNumber="125" orientation="portrait" blackAndWhite="1" useFirstPageNumber="1" r:id="rId5"/>
  <headerFooter alignWithMargins="0">
    <oddHeader xml:space="preserve">&amp;C   </oddHeader>
    <oddFooter>&amp;C&amp;"Times New Roman,Bold"&amp;P</oddFooter>
  </headerFooter>
</worksheet>
</file>

<file path=xl/worksheets/sheet43.xml><?xml version="1.0" encoding="utf-8"?>
<worksheet xmlns="http://schemas.openxmlformats.org/spreadsheetml/2006/main" xmlns:r="http://schemas.openxmlformats.org/officeDocument/2006/relationships">
  <sheetPr syncVertical="1" syncRef="A212" transitionEvaluation="1" codeName="Sheet38"/>
  <dimension ref="A1:I219"/>
  <sheetViews>
    <sheetView view="pageBreakPreview" topLeftCell="A212" zoomScale="130" zoomScaleNormal="115" zoomScaleSheetLayoutView="100" workbookViewId="0">
      <selection activeCell="A216" sqref="A216:I221"/>
    </sheetView>
  </sheetViews>
  <sheetFormatPr defaultColWidth="12.42578125" defaultRowHeight="12.75"/>
  <cols>
    <col min="1" max="1" width="6.42578125" style="1357" customWidth="1"/>
    <col min="2" max="2" width="8.7109375" style="1364" customWidth="1"/>
    <col min="3" max="3" width="34.5703125" style="1356" customWidth="1"/>
    <col min="4" max="4" width="6.5703125" style="1379" customWidth="1"/>
    <col min="5" max="5" width="9.7109375" style="1379" customWidth="1"/>
    <col min="6" max="6" width="9.85546875" style="1356" customWidth="1"/>
    <col min="7" max="7" width="7.7109375" style="1356" customWidth="1"/>
    <col min="8" max="8" width="2.42578125" style="1356" customWidth="1"/>
    <col min="9" max="16384" width="12.42578125" style="1356"/>
  </cols>
  <sheetData>
    <row r="1" spans="1:7">
      <c r="A1" s="2506" t="s">
        <v>441</v>
      </c>
      <c r="B1" s="2506"/>
      <c r="C1" s="2506"/>
      <c r="D1" s="2506"/>
      <c r="E1" s="2506"/>
      <c r="F1" s="2506"/>
      <c r="G1" s="2506"/>
    </row>
    <row r="2" spans="1:7">
      <c r="A2" s="2506" t="s">
        <v>442</v>
      </c>
      <c r="B2" s="2506"/>
      <c r="C2" s="2506"/>
      <c r="D2" s="2506"/>
      <c r="E2" s="2506"/>
      <c r="F2" s="2506"/>
      <c r="G2" s="2506"/>
    </row>
    <row r="3" spans="1:7">
      <c r="B3" s="1358"/>
      <c r="C3" s="1359"/>
      <c r="D3" s="1360"/>
      <c r="E3" s="1361"/>
      <c r="F3" s="1362"/>
      <c r="G3" s="1362"/>
    </row>
    <row r="4" spans="1:7">
      <c r="A4" s="2427" t="s">
        <v>1672</v>
      </c>
      <c r="B4" s="2427"/>
      <c r="C4" s="2427"/>
      <c r="D4" s="2427"/>
      <c r="E4" s="2427"/>
      <c r="F4" s="2427"/>
      <c r="G4" s="2427"/>
    </row>
    <row r="5" spans="1:7" ht="13.5">
      <c r="A5" s="1401"/>
      <c r="B5" s="2428"/>
      <c r="C5" s="2428"/>
      <c r="D5" s="2428"/>
      <c r="E5" s="2428"/>
      <c r="F5" s="2428"/>
      <c r="G5" s="2428"/>
    </row>
    <row r="6" spans="1:7">
      <c r="A6" s="1401"/>
      <c r="B6" s="927"/>
      <c r="C6" s="927"/>
      <c r="D6" s="1844"/>
      <c r="E6" s="1845" t="s">
        <v>1217</v>
      </c>
      <c r="F6" s="1845" t="s">
        <v>1218</v>
      </c>
      <c r="G6" s="1845" t="s">
        <v>1043</v>
      </c>
    </row>
    <row r="7" spans="1:7">
      <c r="A7" s="1401"/>
      <c r="B7" s="1847" t="s">
        <v>1219</v>
      </c>
      <c r="C7" s="927" t="s">
        <v>1220</v>
      </c>
      <c r="D7" s="1848" t="s">
        <v>518</v>
      </c>
      <c r="E7" s="935">
        <v>1178813</v>
      </c>
      <c r="F7" s="935">
        <v>84879</v>
      </c>
      <c r="G7" s="935">
        <f>SUM(E7:F7)</f>
        <v>1263692</v>
      </c>
    </row>
    <row r="8" spans="1:7">
      <c r="A8" s="1401"/>
      <c r="B8" s="1847" t="s">
        <v>1221</v>
      </c>
      <c r="C8" s="1850" t="s">
        <v>1222</v>
      </c>
      <c r="D8" s="1851"/>
      <c r="E8" s="936"/>
      <c r="F8" s="936"/>
      <c r="G8" s="936"/>
    </row>
    <row r="9" spans="1:7">
      <c r="A9" s="1401"/>
      <c r="B9" s="1847"/>
      <c r="C9" s="1850" t="s">
        <v>985</v>
      </c>
      <c r="D9" s="1851" t="s">
        <v>518</v>
      </c>
      <c r="E9" s="936">
        <f>G172</f>
        <v>205453</v>
      </c>
      <c r="F9" s="1853">
        <f>G210</f>
        <v>18000</v>
      </c>
      <c r="G9" s="936">
        <f>SUM(E9:F9)</f>
        <v>223453</v>
      </c>
    </row>
    <row r="10" spans="1:7">
      <c r="A10" s="1401"/>
      <c r="B10" s="1854" t="s">
        <v>517</v>
      </c>
      <c r="C10" s="927" t="s">
        <v>619</v>
      </c>
      <c r="D10" s="1855" t="s">
        <v>518</v>
      </c>
      <c r="E10" s="1856">
        <f>SUM(E7:E9)</f>
        <v>1384266</v>
      </c>
      <c r="F10" s="1856">
        <f>SUM(F7:F9)</f>
        <v>102879</v>
      </c>
      <c r="G10" s="1856">
        <f>SUM(E10:F10)</f>
        <v>1487145</v>
      </c>
    </row>
    <row r="11" spans="1:7">
      <c r="A11" s="1401"/>
      <c r="B11" s="1847"/>
      <c r="C11" s="927"/>
      <c r="D11" s="934"/>
      <c r="E11" s="934"/>
      <c r="F11" s="1848"/>
      <c r="G11" s="934"/>
    </row>
    <row r="12" spans="1:7">
      <c r="A12" s="1401"/>
      <c r="B12" s="1847" t="s">
        <v>620</v>
      </c>
      <c r="C12" s="927" t="s">
        <v>621</v>
      </c>
      <c r="D12" s="927"/>
      <c r="E12" s="927"/>
      <c r="F12" s="1859"/>
      <c r="G12" s="927"/>
    </row>
    <row r="13" spans="1:7" ht="13.5" thickBot="1">
      <c r="A13" s="1861"/>
      <c r="B13" s="2425" t="s">
        <v>622</v>
      </c>
      <c r="C13" s="2425"/>
      <c r="D13" s="2425"/>
      <c r="E13" s="2425"/>
      <c r="F13" s="2425"/>
      <c r="G13" s="2425"/>
    </row>
    <row r="14" spans="1:7" ht="14.25" thickTop="1" thickBot="1">
      <c r="A14" s="1861"/>
      <c r="B14" s="2433" t="s">
        <v>623</v>
      </c>
      <c r="C14" s="2433"/>
      <c r="D14" s="2433"/>
      <c r="E14" s="1782" t="s">
        <v>519</v>
      </c>
      <c r="F14" s="1782" t="s">
        <v>624</v>
      </c>
      <c r="G14" s="1865" t="s">
        <v>1043</v>
      </c>
    </row>
    <row r="15" spans="1:7" s="1" customFormat="1" ht="9" customHeight="1" thickTop="1">
      <c r="A15" s="6"/>
      <c r="B15" s="7"/>
      <c r="C15" s="1363"/>
      <c r="D15" s="19"/>
      <c r="E15" s="19"/>
      <c r="F15" s="19"/>
      <c r="G15" s="19"/>
    </row>
    <row r="16" spans="1:7">
      <c r="C16" s="1365" t="s">
        <v>522</v>
      </c>
      <c r="D16" s="1366"/>
      <c r="E16" s="1366"/>
      <c r="F16" s="1366"/>
      <c r="G16" s="1366"/>
    </row>
    <row r="17" spans="1:8" ht="11.1" customHeight="1">
      <c r="A17" s="1356"/>
      <c r="B17" s="1378"/>
      <c r="D17" s="1406"/>
      <c r="F17" s="1379"/>
      <c r="G17" s="1379"/>
    </row>
    <row r="18" spans="1:8" ht="25.5">
      <c r="A18" s="1369" t="s">
        <v>523</v>
      </c>
      <c r="B18" s="1367">
        <v>2225</v>
      </c>
      <c r="C18" s="1368" t="s">
        <v>446</v>
      </c>
      <c r="D18" s="1388"/>
      <c r="E18" s="1388"/>
      <c r="F18" s="1388"/>
      <c r="G18" s="1388"/>
    </row>
    <row r="19" spans="1:8">
      <c r="A19" s="1369"/>
      <c r="B19" s="1389">
        <v>1</v>
      </c>
      <c r="C19" s="1370" t="s">
        <v>94</v>
      </c>
      <c r="D19" s="1388"/>
      <c r="E19" s="1388"/>
      <c r="F19" s="1388"/>
      <c r="G19" s="1388"/>
    </row>
    <row r="20" spans="1:8">
      <c r="A20" s="1369"/>
      <c r="B20" s="1372">
        <v>1.0009999999999999</v>
      </c>
      <c r="C20" s="1368" t="s">
        <v>1431</v>
      </c>
      <c r="D20" s="1388"/>
      <c r="E20" s="1388"/>
      <c r="F20" s="1388"/>
      <c r="G20" s="1388"/>
    </row>
    <row r="21" spans="1:8">
      <c r="A21" s="1369"/>
      <c r="B21" s="1389">
        <v>46</v>
      </c>
      <c r="C21" s="1370" t="s">
        <v>542</v>
      </c>
      <c r="D21" s="1371"/>
      <c r="E21" s="1371"/>
      <c r="F21" s="1388"/>
      <c r="G21" s="1371"/>
    </row>
    <row r="22" spans="1:8">
      <c r="A22" s="1369"/>
      <c r="B22" s="1373" t="s">
        <v>779</v>
      </c>
      <c r="C22" s="1370" t="s">
        <v>528</v>
      </c>
      <c r="D22" s="25"/>
      <c r="E22" s="1947">
        <v>0</v>
      </c>
      <c r="F22" s="299">
        <v>195</v>
      </c>
      <c r="G22" s="1371">
        <f>F22+E22</f>
        <v>195</v>
      </c>
    </row>
    <row r="23" spans="1:8">
      <c r="A23" s="1369" t="s">
        <v>517</v>
      </c>
      <c r="B23" s="1389">
        <v>46</v>
      </c>
      <c r="C23" s="1370" t="s">
        <v>542</v>
      </c>
      <c r="D23" s="25"/>
      <c r="E23" s="1948">
        <f>SUM(E22:E22)</f>
        <v>0</v>
      </c>
      <c r="F23" s="32">
        <f>SUM(F22:F22)</f>
        <v>195</v>
      </c>
      <c r="G23" s="1376">
        <f>SUM(G22:G22)</f>
        <v>195</v>
      </c>
    </row>
    <row r="24" spans="1:8" ht="11.1" customHeight="1">
      <c r="A24" s="1369"/>
      <c r="B24" s="1373"/>
      <c r="C24" s="1370"/>
      <c r="D24" s="1371"/>
      <c r="E24" s="1371"/>
      <c r="F24" s="1388"/>
      <c r="G24" s="1371"/>
    </row>
    <row r="25" spans="1:8">
      <c r="A25" s="1369"/>
      <c r="B25" s="1389">
        <v>48</v>
      </c>
      <c r="C25" s="1370" t="s">
        <v>550</v>
      </c>
      <c r="D25" s="1371"/>
      <c r="E25" s="1371"/>
      <c r="F25" s="1388"/>
      <c r="G25" s="1371"/>
    </row>
    <row r="26" spans="1:8">
      <c r="A26" s="1369"/>
      <c r="B26" s="1373" t="s">
        <v>786</v>
      </c>
      <c r="C26" s="1370" t="s">
        <v>528</v>
      </c>
      <c r="D26" s="25"/>
      <c r="E26" s="1947">
        <v>0</v>
      </c>
      <c r="F26" s="299">
        <v>157</v>
      </c>
      <c r="G26" s="1371">
        <f>F26+E26</f>
        <v>157</v>
      </c>
    </row>
    <row r="27" spans="1:8">
      <c r="A27" s="1357" t="s">
        <v>517</v>
      </c>
      <c r="B27" s="1394">
        <v>48</v>
      </c>
      <c r="C27" s="1375" t="s">
        <v>550</v>
      </c>
      <c r="D27" s="25"/>
      <c r="E27" s="1948">
        <f>SUM(E26:E26)</f>
        <v>0</v>
      </c>
      <c r="F27" s="32">
        <f>SUM(F26:F26)</f>
        <v>157</v>
      </c>
      <c r="G27" s="1376">
        <f>SUM(G26:G26)</f>
        <v>157</v>
      </c>
    </row>
    <row r="28" spans="1:8">
      <c r="A28" s="1357" t="s">
        <v>517</v>
      </c>
      <c r="B28" s="1394">
        <v>60</v>
      </c>
      <c r="C28" s="1375" t="s">
        <v>556</v>
      </c>
      <c r="D28" s="1371"/>
      <c r="E28" s="1948">
        <f>E27+E23</f>
        <v>0</v>
      </c>
      <c r="F28" s="1376">
        <f>F27+F23</f>
        <v>352</v>
      </c>
      <c r="G28" s="1376">
        <f>G27+G23</f>
        <v>352</v>
      </c>
    </row>
    <row r="29" spans="1:8">
      <c r="A29" s="1357" t="s">
        <v>517</v>
      </c>
      <c r="B29" s="1374">
        <v>1.0009999999999999</v>
      </c>
      <c r="C29" s="1365" t="s">
        <v>1431</v>
      </c>
      <c r="D29" s="1371"/>
      <c r="E29" s="1948">
        <f t="shared" ref="E29:G30" si="0">E28</f>
        <v>0</v>
      </c>
      <c r="F29" s="32">
        <f t="shared" si="0"/>
        <v>352</v>
      </c>
      <c r="G29" s="1376">
        <f t="shared" si="0"/>
        <v>352</v>
      </c>
    </row>
    <row r="30" spans="1:8">
      <c r="A30" s="1357" t="s">
        <v>517</v>
      </c>
      <c r="B30" s="1394">
        <v>1</v>
      </c>
      <c r="C30" s="1375" t="s">
        <v>447</v>
      </c>
      <c r="D30" s="1371"/>
      <c r="E30" s="1948">
        <f t="shared" si="0"/>
        <v>0</v>
      </c>
      <c r="F30" s="1376">
        <f t="shared" si="0"/>
        <v>352</v>
      </c>
      <c r="G30" s="1376">
        <f t="shared" si="0"/>
        <v>352</v>
      </c>
      <c r="H30" s="1356" t="s">
        <v>697</v>
      </c>
    </row>
    <row r="31" spans="1:8">
      <c r="A31" s="1369"/>
      <c r="B31" s="1389"/>
      <c r="C31" s="1370"/>
      <c r="D31" s="1371"/>
      <c r="E31" s="1371"/>
      <c r="F31" s="1371"/>
      <c r="G31" s="1371"/>
    </row>
    <row r="32" spans="1:8">
      <c r="A32" s="1369"/>
      <c r="B32" s="1389">
        <v>2</v>
      </c>
      <c r="C32" s="1370" t="s">
        <v>327</v>
      </c>
      <c r="D32" s="1388"/>
      <c r="E32" s="1388"/>
      <c r="F32" s="1388"/>
      <c r="G32" s="1388"/>
    </row>
    <row r="33" spans="1:8">
      <c r="A33" s="1369"/>
      <c r="B33" s="1372">
        <v>2.0009999999999999</v>
      </c>
      <c r="C33" s="1368" t="s">
        <v>1431</v>
      </c>
      <c r="D33" s="1388"/>
      <c r="E33" s="1388"/>
      <c r="F33" s="1388"/>
      <c r="G33" s="1388"/>
    </row>
    <row r="34" spans="1:8">
      <c r="A34" s="1369"/>
      <c r="B34" s="1389">
        <v>60</v>
      </c>
      <c r="C34" s="1370" t="s">
        <v>556</v>
      </c>
      <c r="D34" s="1388"/>
      <c r="E34" s="1388"/>
      <c r="F34" s="1388"/>
      <c r="G34" s="1388"/>
    </row>
    <row r="35" spans="1:8">
      <c r="A35" s="1369"/>
      <c r="B35" s="1373" t="s">
        <v>557</v>
      </c>
      <c r="C35" s="1370" t="s">
        <v>528</v>
      </c>
      <c r="D35" s="1388"/>
      <c r="E35" s="1371">
        <v>3450</v>
      </c>
      <c r="F35" s="299">
        <v>230</v>
      </c>
      <c r="G35" s="1371">
        <f>F35+E35</f>
        <v>3680</v>
      </c>
    </row>
    <row r="36" spans="1:8">
      <c r="A36" s="1369"/>
      <c r="B36" s="1373" t="s">
        <v>558</v>
      </c>
      <c r="C36" s="1370" t="s">
        <v>530</v>
      </c>
      <c r="D36" s="1388"/>
      <c r="E36" s="1371">
        <v>39</v>
      </c>
      <c r="F36" s="1792">
        <v>0</v>
      </c>
      <c r="G36" s="1371">
        <f>F36+E36</f>
        <v>39</v>
      </c>
    </row>
    <row r="37" spans="1:8">
      <c r="A37" s="1369"/>
      <c r="B37" s="1373" t="s">
        <v>559</v>
      </c>
      <c r="C37" s="1370" t="s">
        <v>532</v>
      </c>
      <c r="D37" s="1388"/>
      <c r="E37" s="1371">
        <v>168</v>
      </c>
      <c r="F37" s="299">
        <v>244</v>
      </c>
      <c r="G37" s="1371">
        <f>F37+E37</f>
        <v>412</v>
      </c>
    </row>
    <row r="38" spans="1:8">
      <c r="A38" s="1384" t="s">
        <v>517</v>
      </c>
      <c r="B38" s="1400">
        <v>60</v>
      </c>
      <c r="C38" s="1385" t="s">
        <v>556</v>
      </c>
      <c r="D38" s="1380"/>
      <c r="E38" s="1376">
        <f>SUM(E35:E37)</f>
        <v>3657</v>
      </c>
      <c r="F38" s="260">
        <f>SUM(F35:F37)</f>
        <v>474</v>
      </c>
      <c r="G38" s="1396">
        <f>SUM(G35:G37)</f>
        <v>4131</v>
      </c>
    </row>
    <row r="39" spans="1:8">
      <c r="A39" s="2201" t="s">
        <v>517</v>
      </c>
      <c r="B39" s="2205">
        <v>60</v>
      </c>
      <c r="C39" s="2206" t="s">
        <v>556</v>
      </c>
      <c r="D39" s="1399"/>
      <c r="E39" s="1376">
        <f>SUM(E35:E37)</f>
        <v>3657</v>
      </c>
      <c r="F39" s="1376">
        <f>SUM(F35:F37)</f>
        <v>474</v>
      </c>
      <c r="G39" s="1376">
        <f>SUM(G35:G37)</f>
        <v>4131</v>
      </c>
    </row>
    <row r="40" spans="1:8">
      <c r="A40" s="1369" t="s">
        <v>517</v>
      </c>
      <c r="B40" s="1372">
        <v>2.0009999999999999</v>
      </c>
      <c r="C40" s="1368" t="s">
        <v>1431</v>
      </c>
      <c r="D40" s="1371"/>
      <c r="E40" s="1376">
        <f t="shared" ref="E40:G41" si="1">E39</f>
        <v>3657</v>
      </c>
      <c r="F40" s="32">
        <f t="shared" si="1"/>
        <v>474</v>
      </c>
      <c r="G40" s="1376">
        <f t="shared" si="1"/>
        <v>4131</v>
      </c>
    </row>
    <row r="41" spans="1:8">
      <c r="A41" s="1357" t="s">
        <v>517</v>
      </c>
      <c r="B41" s="1394">
        <v>2</v>
      </c>
      <c r="C41" s="1375" t="s">
        <v>327</v>
      </c>
      <c r="D41" s="1371"/>
      <c r="E41" s="1376">
        <f t="shared" si="1"/>
        <v>3657</v>
      </c>
      <c r="F41" s="1376">
        <f t="shared" si="1"/>
        <v>474</v>
      </c>
      <c r="G41" s="1376">
        <f t="shared" si="1"/>
        <v>4131</v>
      </c>
      <c r="H41" s="1356" t="s">
        <v>697</v>
      </c>
    </row>
    <row r="42" spans="1:8">
      <c r="A42" s="1369"/>
      <c r="B42" s="1389"/>
      <c r="C42" s="1370"/>
      <c r="D42" s="1371"/>
      <c r="E42" s="1371"/>
      <c r="F42" s="1371"/>
      <c r="G42" s="1371"/>
    </row>
    <row r="43" spans="1:8">
      <c r="A43" s="1369"/>
      <c r="B43" s="1389">
        <v>3</v>
      </c>
      <c r="C43" s="1370" t="s">
        <v>1355</v>
      </c>
      <c r="D43" s="1388"/>
      <c r="E43" s="1388"/>
      <c r="F43" s="1388"/>
      <c r="G43" s="1388"/>
    </row>
    <row r="44" spans="1:8">
      <c r="A44" s="1369"/>
      <c r="B44" s="1372">
        <v>3.8</v>
      </c>
      <c r="C44" s="1368" t="s">
        <v>565</v>
      </c>
      <c r="D44" s="1388"/>
      <c r="E44" s="1388"/>
      <c r="F44" s="1388"/>
      <c r="G44" s="1388"/>
    </row>
    <row r="45" spans="1:8" ht="25.5">
      <c r="A45" s="1369"/>
      <c r="B45" s="1389">
        <v>65</v>
      </c>
      <c r="C45" s="1370" t="s">
        <v>1356</v>
      </c>
      <c r="D45" s="1371"/>
      <c r="E45" s="25"/>
      <c r="F45" s="25"/>
      <c r="G45" s="25"/>
    </row>
    <row r="46" spans="1:8">
      <c r="A46" s="1369"/>
      <c r="B46" s="1389" t="s">
        <v>2088</v>
      </c>
      <c r="C46" s="1370" t="s">
        <v>1825</v>
      </c>
      <c r="D46" s="25"/>
      <c r="E46" s="1778">
        <v>0</v>
      </c>
      <c r="F46" s="25">
        <v>2395</v>
      </c>
      <c r="G46" s="25">
        <f>F46+E46</f>
        <v>2395</v>
      </c>
      <c r="H46" s="1356" t="s">
        <v>112</v>
      </c>
    </row>
    <row r="47" spans="1:8">
      <c r="A47" s="1369" t="s">
        <v>517</v>
      </c>
      <c r="B47" s="1372">
        <v>3.8</v>
      </c>
      <c r="C47" s="1368" t="s">
        <v>565</v>
      </c>
      <c r="D47" s="1371"/>
      <c r="E47" s="1796">
        <f t="shared" ref="E47:G48" si="2">E46</f>
        <v>0</v>
      </c>
      <c r="F47" s="32">
        <f t="shared" si="2"/>
        <v>2395</v>
      </c>
      <c r="G47" s="32">
        <f t="shared" si="2"/>
        <v>2395</v>
      </c>
    </row>
    <row r="48" spans="1:8">
      <c r="A48" s="1369" t="s">
        <v>517</v>
      </c>
      <c r="B48" s="1389">
        <v>3</v>
      </c>
      <c r="C48" s="1370" t="s">
        <v>1355</v>
      </c>
      <c r="D48" s="1371"/>
      <c r="E48" s="1948">
        <f t="shared" si="2"/>
        <v>0</v>
      </c>
      <c r="F48" s="1376">
        <f t="shared" si="2"/>
        <v>2395</v>
      </c>
      <c r="G48" s="1376">
        <f t="shared" si="2"/>
        <v>2395</v>
      </c>
    </row>
    <row r="49" spans="1:8">
      <c r="A49" s="1369"/>
      <c r="B49" s="1389"/>
      <c r="C49" s="1370"/>
      <c r="D49" s="1371"/>
      <c r="E49" s="1371"/>
      <c r="F49" s="1371"/>
      <c r="G49" s="1371"/>
    </row>
    <row r="50" spans="1:8">
      <c r="A50" s="1369"/>
      <c r="B50" s="1389">
        <v>80</v>
      </c>
      <c r="C50" s="1370" t="s">
        <v>1759</v>
      </c>
      <c r="D50" s="1371"/>
      <c r="E50" s="1371"/>
      <c r="F50" s="1371"/>
      <c r="G50" s="1371"/>
    </row>
    <row r="51" spans="1:8">
      <c r="A51" s="1369"/>
      <c r="B51" s="1372">
        <v>80.8</v>
      </c>
      <c r="C51" s="1368" t="s">
        <v>565</v>
      </c>
      <c r="D51" s="1388"/>
      <c r="E51" s="1388"/>
      <c r="F51" s="1388"/>
      <c r="G51" s="1388"/>
    </row>
    <row r="52" spans="1:8">
      <c r="A52" s="1369"/>
      <c r="B52" s="1358"/>
      <c r="C52" s="1370"/>
      <c r="D52" s="1388"/>
      <c r="E52" s="1371"/>
      <c r="F52" s="1388"/>
      <c r="G52" s="1371"/>
    </row>
    <row r="53" spans="1:8" ht="13.35" customHeight="1">
      <c r="A53" s="1369"/>
      <c r="B53" s="1389">
        <v>66</v>
      </c>
      <c r="C53" s="1370" t="s">
        <v>1357</v>
      </c>
      <c r="D53" s="1388"/>
      <c r="E53" s="1371"/>
      <c r="F53" s="1371"/>
      <c r="G53" s="1371"/>
    </row>
    <row r="54" spans="1:8" ht="13.35" customHeight="1">
      <c r="A54" s="1369"/>
      <c r="B54" s="1389" t="s">
        <v>591</v>
      </c>
      <c r="C54" s="1370" t="s">
        <v>532</v>
      </c>
      <c r="D54" s="1371"/>
      <c r="E54" s="25">
        <v>1200</v>
      </c>
      <c r="F54" s="299">
        <v>366</v>
      </c>
      <c r="G54" s="25">
        <f>F54+E54</f>
        <v>1566</v>
      </c>
      <c r="H54" s="1356" t="s">
        <v>1509</v>
      </c>
    </row>
    <row r="55" spans="1:8" ht="13.35" customHeight="1">
      <c r="A55" s="1369" t="s">
        <v>517</v>
      </c>
      <c r="B55" s="1389">
        <v>66</v>
      </c>
      <c r="C55" s="1370" t="s">
        <v>1357</v>
      </c>
      <c r="D55" s="1388"/>
      <c r="E55" s="260">
        <f>SUM(E53:E54)</f>
        <v>1200</v>
      </c>
      <c r="F55" s="260">
        <f>SUM(F53:F54)</f>
        <v>366</v>
      </c>
      <c r="G55" s="260">
        <f>SUM(G53:G54)</f>
        <v>1566</v>
      </c>
    </row>
    <row r="56" spans="1:8">
      <c r="A56" s="1369" t="s">
        <v>517</v>
      </c>
      <c r="B56" s="1372">
        <v>80.8</v>
      </c>
      <c r="C56" s="1368" t="s">
        <v>565</v>
      </c>
      <c r="D56" s="1388"/>
      <c r="E56" s="1321">
        <f t="shared" ref="E56:G57" si="3">E55</f>
        <v>1200</v>
      </c>
      <c r="F56" s="1321">
        <f t="shared" si="3"/>
        <v>366</v>
      </c>
      <c r="G56" s="1321">
        <f t="shared" si="3"/>
        <v>1566</v>
      </c>
    </row>
    <row r="57" spans="1:8">
      <c r="A57" s="1369" t="s">
        <v>517</v>
      </c>
      <c r="B57" s="1358">
        <v>80</v>
      </c>
      <c r="C57" s="1370" t="s">
        <v>1759</v>
      </c>
      <c r="D57" s="1371"/>
      <c r="E57" s="32">
        <f t="shared" si="3"/>
        <v>1200</v>
      </c>
      <c r="F57" s="1376">
        <f t="shared" si="3"/>
        <v>366</v>
      </c>
      <c r="G57" s="32">
        <f t="shared" si="3"/>
        <v>1566</v>
      </c>
    </row>
    <row r="58" spans="1:8" ht="25.5">
      <c r="A58" s="1369" t="s">
        <v>517</v>
      </c>
      <c r="B58" s="1367">
        <v>2225</v>
      </c>
      <c r="C58" s="1368" t="s">
        <v>446</v>
      </c>
      <c r="D58" s="1371"/>
      <c r="E58" s="1376">
        <f>E57+E48+E41+E30</f>
        <v>4857</v>
      </c>
      <c r="F58" s="1376">
        <f>F57+F48+F41+F30</f>
        <v>3587</v>
      </c>
      <c r="G58" s="1376">
        <f>G57+G48+G41+G30</f>
        <v>8444</v>
      </c>
    </row>
    <row r="59" spans="1:8">
      <c r="A59" s="1357" t="s">
        <v>523</v>
      </c>
      <c r="B59" s="1377">
        <v>2235</v>
      </c>
      <c r="C59" s="1365" t="s">
        <v>1338</v>
      </c>
      <c r="D59" s="1388"/>
      <c r="E59" s="1393"/>
      <c r="F59" s="1393"/>
      <c r="G59" s="1393"/>
    </row>
    <row r="60" spans="1:8">
      <c r="A60" s="1369"/>
      <c r="B60" s="1389">
        <v>2</v>
      </c>
      <c r="C60" s="1370" t="s">
        <v>1358</v>
      </c>
      <c r="D60" s="1388"/>
      <c r="E60" s="1388"/>
      <c r="F60" s="1388"/>
      <c r="G60" s="1388"/>
    </row>
    <row r="61" spans="1:8">
      <c r="A61" s="1369"/>
      <c r="B61" s="1372">
        <v>2.0009999999999999</v>
      </c>
      <c r="C61" s="1368" t="s">
        <v>1431</v>
      </c>
      <c r="D61" s="1388"/>
      <c r="E61" s="1388"/>
      <c r="F61" s="1388"/>
      <c r="G61" s="1388"/>
    </row>
    <row r="62" spans="1:8">
      <c r="A62" s="1369"/>
      <c r="B62" s="1358">
        <v>39</v>
      </c>
      <c r="C62" s="1370" t="s">
        <v>1359</v>
      </c>
      <c r="D62" s="1388"/>
      <c r="E62" s="1388"/>
      <c r="F62" s="1388"/>
      <c r="G62" s="1388"/>
    </row>
    <row r="63" spans="1:8">
      <c r="A63" s="1369"/>
      <c r="B63" s="1358">
        <v>60</v>
      </c>
      <c r="C63" s="1370" t="s">
        <v>1360</v>
      </c>
      <c r="D63" s="1388"/>
      <c r="E63" s="1388"/>
      <c r="F63" s="1388"/>
      <c r="G63" s="1388"/>
    </row>
    <row r="64" spans="1:8">
      <c r="A64" s="1369"/>
      <c r="B64" s="1373" t="s">
        <v>1361</v>
      </c>
      <c r="C64" s="1370" t="s">
        <v>528</v>
      </c>
      <c r="D64" s="1388"/>
      <c r="E64" s="1371">
        <v>3077</v>
      </c>
      <c r="F64" s="1792">
        <v>0</v>
      </c>
      <c r="G64" s="1371">
        <f>F64+E64</f>
        <v>3077</v>
      </c>
      <c r="H64" s="1356" t="s">
        <v>697</v>
      </c>
    </row>
    <row r="65" spans="1:8">
      <c r="A65" s="1369"/>
      <c r="B65" s="1373" t="s">
        <v>1362</v>
      </c>
      <c r="C65" s="1370" t="s">
        <v>530</v>
      </c>
      <c r="D65" s="1388"/>
      <c r="E65" s="1371">
        <v>275</v>
      </c>
      <c r="F65" s="1792">
        <v>0</v>
      </c>
      <c r="G65" s="1371">
        <f>F65+E65</f>
        <v>275</v>
      </c>
      <c r="H65" s="1356" t="s">
        <v>697</v>
      </c>
    </row>
    <row r="66" spans="1:8">
      <c r="A66" s="1369"/>
      <c r="B66" s="1373" t="s">
        <v>1363</v>
      </c>
      <c r="C66" s="1370" t="s">
        <v>532</v>
      </c>
      <c r="D66" s="1388"/>
      <c r="E66" s="1371">
        <v>888</v>
      </c>
      <c r="F66" s="1792">
        <v>0</v>
      </c>
      <c r="G66" s="1371">
        <f>F66+E66</f>
        <v>888</v>
      </c>
      <c r="H66" s="1356" t="s">
        <v>697</v>
      </c>
    </row>
    <row r="67" spans="1:8" ht="24.75" customHeight="1">
      <c r="A67" s="1369"/>
      <c r="B67" s="1373" t="s">
        <v>1364</v>
      </c>
      <c r="C67" s="1370" t="s">
        <v>1365</v>
      </c>
      <c r="D67" s="299"/>
      <c r="E67" s="25">
        <v>900</v>
      </c>
      <c r="F67" s="1792">
        <v>0</v>
      </c>
      <c r="G67" s="25">
        <f>F67+E67</f>
        <v>900</v>
      </c>
      <c r="H67" s="1356" t="s">
        <v>1501</v>
      </c>
    </row>
    <row r="68" spans="1:8">
      <c r="A68" s="1369" t="s">
        <v>517</v>
      </c>
      <c r="B68" s="1358">
        <v>60</v>
      </c>
      <c r="C68" s="1370" t="s">
        <v>1360</v>
      </c>
      <c r="D68" s="1388"/>
      <c r="E68" s="1396">
        <f>SUM(E64:E67)</f>
        <v>5140</v>
      </c>
      <c r="F68" s="1787">
        <f>SUM(F64:F67)</f>
        <v>0</v>
      </c>
      <c r="G68" s="1396">
        <f>SUM(G64:G67)</f>
        <v>5140</v>
      </c>
    </row>
    <row r="69" spans="1:8">
      <c r="A69" s="1369"/>
      <c r="B69" s="1358"/>
      <c r="C69" s="1370"/>
      <c r="D69" s="1388"/>
      <c r="E69" s="1388"/>
      <c r="F69" s="1388"/>
      <c r="G69" s="1388"/>
    </row>
    <row r="70" spans="1:8">
      <c r="A70" s="1369"/>
      <c r="B70" s="1358">
        <v>61</v>
      </c>
      <c r="C70" s="1370" t="s">
        <v>634</v>
      </c>
      <c r="D70" s="1388"/>
      <c r="E70" s="1388"/>
      <c r="F70" s="1388"/>
      <c r="G70" s="1388"/>
    </row>
    <row r="71" spans="1:8">
      <c r="A71" s="1369"/>
      <c r="B71" s="1373" t="s">
        <v>635</v>
      </c>
      <c r="C71" s="1370" t="s">
        <v>528</v>
      </c>
      <c r="D71" s="1388"/>
      <c r="E71" s="25">
        <v>13130</v>
      </c>
      <c r="F71" s="1792">
        <v>0</v>
      </c>
      <c r="G71" s="25">
        <f>F71+E71</f>
        <v>13130</v>
      </c>
    </row>
    <row r="72" spans="1:8">
      <c r="A72" s="1384"/>
      <c r="B72" s="2207" t="s">
        <v>636</v>
      </c>
      <c r="C72" s="1385" t="s">
        <v>530</v>
      </c>
      <c r="D72" s="1392"/>
      <c r="E72" s="34">
        <v>25</v>
      </c>
      <c r="F72" s="1905">
        <v>0</v>
      </c>
      <c r="G72" s="34">
        <f>F72+E72</f>
        <v>25</v>
      </c>
    </row>
    <row r="73" spans="1:8">
      <c r="A73" s="2201"/>
      <c r="B73" s="2208" t="s">
        <v>637</v>
      </c>
      <c r="C73" s="2206" t="s">
        <v>532</v>
      </c>
      <c r="D73" s="1402"/>
      <c r="E73" s="48">
        <v>72</v>
      </c>
      <c r="F73" s="2125">
        <v>0</v>
      </c>
      <c r="G73" s="48">
        <f>F73+E73</f>
        <v>72</v>
      </c>
    </row>
    <row r="74" spans="1:8">
      <c r="A74" s="1369" t="s">
        <v>517</v>
      </c>
      <c r="B74" s="1358">
        <v>61</v>
      </c>
      <c r="C74" s="1370" t="s">
        <v>634</v>
      </c>
      <c r="D74" s="1388"/>
      <c r="E74" s="260">
        <f>SUM(E71:E73)</f>
        <v>13227</v>
      </c>
      <c r="F74" s="1787">
        <f>SUM(F71:F73)</f>
        <v>0</v>
      </c>
      <c r="G74" s="260">
        <f>SUM(G71:G73)</f>
        <v>13227</v>
      </c>
      <c r="H74" s="1356" t="s">
        <v>697</v>
      </c>
    </row>
    <row r="75" spans="1:8">
      <c r="A75" s="1369"/>
      <c r="B75" s="1358"/>
      <c r="C75" s="1370"/>
      <c r="D75" s="1388"/>
      <c r="E75" s="299"/>
      <c r="F75" s="299"/>
      <c r="G75" s="299"/>
    </row>
    <row r="76" spans="1:8">
      <c r="A76" s="1369"/>
      <c r="B76" s="1358">
        <v>62</v>
      </c>
      <c r="C76" s="1370" t="s">
        <v>638</v>
      </c>
      <c r="D76" s="1388"/>
      <c r="E76" s="299"/>
      <c r="F76" s="299"/>
      <c r="G76" s="299"/>
    </row>
    <row r="77" spans="1:8">
      <c r="A77" s="1369"/>
      <c r="B77" s="1358" t="s">
        <v>639</v>
      </c>
      <c r="C77" s="1370" t="s">
        <v>528</v>
      </c>
      <c r="D77" s="375"/>
      <c r="E77" s="299">
        <v>300</v>
      </c>
      <c r="F77" s="1792">
        <v>0</v>
      </c>
      <c r="G77" s="299">
        <f>F77+E77</f>
        <v>300</v>
      </c>
    </row>
    <row r="78" spans="1:8">
      <c r="A78" s="1369"/>
      <c r="B78" s="1358" t="s">
        <v>640</v>
      </c>
      <c r="C78" s="1370" t="s">
        <v>532</v>
      </c>
      <c r="D78" s="375"/>
      <c r="E78" s="1792">
        <v>0</v>
      </c>
      <c r="F78" s="299">
        <v>800</v>
      </c>
      <c r="G78" s="299">
        <f>F78+E78</f>
        <v>800</v>
      </c>
    </row>
    <row r="79" spans="1:8">
      <c r="A79" s="1369" t="s">
        <v>517</v>
      </c>
      <c r="B79" s="1358">
        <v>62</v>
      </c>
      <c r="C79" s="1370" t="s">
        <v>638</v>
      </c>
      <c r="D79" s="375"/>
      <c r="E79" s="1321">
        <f>SUM(E77:E78)</f>
        <v>300</v>
      </c>
      <c r="F79" s="1321">
        <f>SUM(F77:F78)</f>
        <v>800</v>
      </c>
      <c r="G79" s="1321">
        <f>SUM(G77:G78)</f>
        <v>1100</v>
      </c>
      <c r="H79" s="1356" t="s">
        <v>697</v>
      </c>
    </row>
    <row r="80" spans="1:8">
      <c r="A80" s="1369" t="s">
        <v>517</v>
      </c>
      <c r="B80" s="1358">
        <v>39</v>
      </c>
      <c r="C80" s="1370" t="s">
        <v>1359</v>
      </c>
      <c r="D80" s="299"/>
      <c r="E80" s="260">
        <f>E74+E68+E79</f>
        <v>18667</v>
      </c>
      <c r="F80" s="260">
        <f>F74+F68+F79</f>
        <v>800</v>
      </c>
      <c r="G80" s="260">
        <f>G74+G68+G79</f>
        <v>19467</v>
      </c>
    </row>
    <row r="81" spans="1:8">
      <c r="A81" s="1369" t="s">
        <v>517</v>
      </c>
      <c r="B81" s="1372">
        <v>2.0009999999999999</v>
      </c>
      <c r="C81" s="1368" t="s">
        <v>1431</v>
      </c>
      <c r="D81" s="1371"/>
      <c r="E81" s="1376">
        <f>E80</f>
        <v>18667</v>
      </c>
      <c r="F81" s="32">
        <f>F80</f>
        <v>800</v>
      </c>
      <c r="G81" s="1376">
        <f>G80</f>
        <v>19467</v>
      </c>
    </row>
    <row r="82" spans="1:8">
      <c r="A82" s="1369"/>
      <c r="B82" s="1397"/>
      <c r="C82" s="1368"/>
      <c r="D82" s="1371"/>
      <c r="E82" s="1371"/>
      <c r="F82" s="1371"/>
      <c r="G82" s="1371"/>
    </row>
    <row r="83" spans="1:8">
      <c r="A83" s="1369"/>
      <c r="B83" s="1372">
        <v>2.101</v>
      </c>
      <c r="C83" s="1368" t="s">
        <v>433</v>
      </c>
      <c r="D83" s="1388"/>
      <c r="E83" s="1388"/>
      <c r="F83" s="1388"/>
      <c r="G83" s="1388"/>
    </row>
    <row r="84" spans="1:8">
      <c r="A84" s="1369"/>
      <c r="B84" s="1358">
        <v>60</v>
      </c>
      <c r="C84" s="1370" t="s">
        <v>434</v>
      </c>
      <c r="D84" s="1388"/>
      <c r="E84" s="1388"/>
      <c r="F84" s="1388"/>
      <c r="G84" s="1388"/>
    </row>
    <row r="85" spans="1:8" ht="25.5">
      <c r="A85" s="1369"/>
      <c r="B85" s="1373" t="s">
        <v>1809</v>
      </c>
      <c r="C85" s="1370" t="s">
        <v>435</v>
      </c>
      <c r="D85" s="1388"/>
      <c r="E85" s="1778">
        <v>0</v>
      </c>
      <c r="F85" s="25">
        <v>1818</v>
      </c>
      <c r="G85" s="25">
        <f>F85+E85</f>
        <v>1818</v>
      </c>
    </row>
    <row r="86" spans="1:8">
      <c r="A86" s="1369"/>
      <c r="B86" s="1373" t="s">
        <v>987</v>
      </c>
      <c r="C86" s="1370" t="s">
        <v>1929</v>
      </c>
      <c r="D86" s="1388"/>
      <c r="E86" s="1778">
        <v>0</v>
      </c>
      <c r="F86" s="299">
        <v>1500</v>
      </c>
      <c r="G86" s="25">
        <f>F86+E86</f>
        <v>1500</v>
      </c>
    </row>
    <row r="87" spans="1:8">
      <c r="A87" s="1369"/>
      <c r="B87" s="1373" t="s">
        <v>22</v>
      </c>
      <c r="C87" s="1370" t="s">
        <v>1930</v>
      </c>
      <c r="D87" s="299"/>
      <c r="E87" s="1778">
        <v>0</v>
      </c>
      <c r="F87" s="299">
        <v>35000</v>
      </c>
      <c r="G87" s="25">
        <f>F87+E87</f>
        <v>35000</v>
      </c>
    </row>
    <row r="88" spans="1:8">
      <c r="A88" s="1369"/>
      <c r="B88" s="1373" t="s">
        <v>1624</v>
      </c>
      <c r="C88" s="1370" t="s">
        <v>1931</v>
      </c>
      <c r="D88" s="1388"/>
      <c r="E88" s="1778">
        <v>0</v>
      </c>
      <c r="F88" s="299">
        <v>1155</v>
      </c>
      <c r="G88" s="25">
        <f>F88+E88</f>
        <v>1155</v>
      </c>
    </row>
    <row r="89" spans="1:8">
      <c r="A89" s="1369" t="s">
        <v>517</v>
      </c>
      <c r="B89" s="1358">
        <v>60</v>
      </c>
      <c r="C89" s="1370" t="s">
        <v>434</v>
      </c>
      <c r="D89" s="1388"/>
      <c r="E89" s="1949">
        <f>SUM(E85:E88)</f>
        <v>0</v>
      </c>
      <c r="F89" s="1396">
        <f>SUM(F85:F88)</f>
        <v>39473</v>
      </c>
      <c r="G89" s="1396">
        <f>SUM(G85:G88)</f>
        <v>39473</v>
      </c>
      <c r="H89" s="1356" t="s">
        <v>1502</v>
      </c>
    </row>
    <row r="90" spans="1:8">
      <c r="A90" s="1369" t="s">
        <v>517</v>
      </c>
      <c r="B90" s="1372">
        <v>2.101</v>
      </c>
      <c r="C90" s="1368" t="s">
        <v>1932</v>
      </c>
      <c r="D90" s="1371"/>
      <c r="E90" s="1948">
        <f>E89</f>
        <v>0</v>
      </c>
      <c r="F90" s="1376">
        <f>F89</f>
        <v>39473</v>
      </c>
      <c r="G90" s="1376">
        <f>G89</f>
        <v>39473</v>
      </c>
    </row>
    <row r="91" spans="1:8">
      <c r="A91" s="1369"/>
      <c r="B91" s="1372"/>
      <c r="C91" s="1368"/>
      <c r="D91" s="1371"/>
      <c r="E91" s="1371"/>
      <c r="F91" s="25"/>
      <c r="G91" s="1371"/>
    </row>
    <row r="92" spans="1:8">
      <c r="A92" s="1369"/>
      <c r="B92" s="1372">
        <v>2.1019999999999999</v>
      </c>
      <c r="C92" s="1368" t="s">
        <v>1933</v>
      </c>
      <c r="D92" s="1388"/>
      <c r="E92" s="1388"/>
      <c r="F92" s="1388"/>
      <c r="G92" s="1388"/>
    </row>
    <row r="93" spans="1:8">
      <c r="A93" s="1369"/>
      <c r="B93" s="1358">
        <v>61</v>
      </c>
      <c r="C93" s="1370" t="s">
        <v>1934</v>
      </c>
      <c r="D93" s="1388"/>
      <c r="E93" s="1388"/>
      <c r="F93" s="1388"/>
      <c r="G93" s="1388"/>
    </row>
    <row r="94" spans="1:8">
      <c r="A94" s="1369"/>
      <c r="B94" s="1358">
        <v>62</v>
      </c>
      <c r="C94" s="1370" t="s">
        <v>691</v>
      </c>
      <c r="D94" s="1388"/>
      <c r="E94" s="1371"/>
      <c r="F94" s="1371"/>
      <c r="G94" s="1371"/>
    </row>
    <row r="95" spans="1:8">
      <c r="A95" s="1369"/>
      <c r="B95" s="1373" t="s">
        <v>692</v>
      </c>
      <c r="C95" s="1370" t="s">
        <v>693</v>
      </c>
      <c r="D95" s="1371"/>
      <c r="E95" s="25">
        <v>1155</v>
      </c>
      <c r="F95" s="1792">
        <v>0</v>
      </c>
      <c r="G95" s="25">
        <f>F95+E95</f>
        <v>1155</v>
      </c>
      <c r="H95" s="1356" t="s">
        <v>174</v>
      </c>
    </row>
    <row r="96" spans="1:8">
      <c r="A96" s="1357" t="s">
        <v>517</v>
      </c>
      <c r="B96" s="1364">
        <v>62</v>
      </c>
      <c r="C96" s="1375" t="s">
        <v>691</v>
      </c>
      <c r="D96" s="1388"/>
      <c r="E96" s="260">
        <f>SUM(E94:E95)</f>
        <v>1155</v>
      </c>
      <c r="F96" s="1949">
        <f>SUM(F94:F95)</f>
        <v>0</v>
      </c>
      <c r="G96" s="260">
        <f>SUM(G94:G95)</f>
        <v>1155</v>
      </c>
    </row>
    <row r="97" spans="1:8" ht="13.7" customHeight="1">
      <c r="A97" s="1369" t="s">
        <v>517</v>
      </c>
      <c r="B97" s="1358">
        <v>61</v>
      </c>
      <c r="C97" s="1370" t="s">
        <v>1934</v>
      </c>
      <c r="D97" s="1371"/>
      <c r="E97" s="32">
        <f>E96</f>
        <v>1155</v>
      </c>
      <c r="F97" s="1796">
        <f>F96</f>
        <v>0</v>
      </c>
      <c r="G97" s="32">
        <f>G96</f>
        <v>1155</v>
      </c>
    </row>
    <row r="98" spans="1:8" ht="13.7" customHeight="1">
      <c r="A98" s="1369"/>
      <c r="B98" s="1358"/>
      <c r="C98" s="1370"/>
      <c r="D98" s="1371"/>
      <c r="E98" s="1371"/>
      <c r="F98" s="1371"/>
      <c r="G98" s="1371"/>
    </row>
    <row r="99" spans="1:8" ht="13.7" customHeight="1">
      <c r="A99" s="1369"/>
      <c r="B99" s="1358">
        <v>62</v>
      </c>
      <c r="C99" s="1370" t="s">
        <v>278</v>
      </c>
      <c r="D99" s="1371"/>
      <c r="E99" s="1371"/>
      <c r="F99" s="1371"/>
      <c r="G99" s="1371"/>
    </row>
    <row r="100" spans="1:8" ht="25.5">
      <c r="A100" s="1369"/>
      <c r="B100" s="1373" t="s">
        <v>1920</v>
      </c>
      <c r="C100" s="1370" t="s">
        <v>279</v>
      </c>
      <c r="D100" s="299"/>
      <c r="E100" s="299">
        <v>1200</v>
      </c>
      <c r="F100" s="299">
        <v>200</v>
      </c>
      <c r="G100" s="25">
        <f>F100+E100</f>
        <v>1400</v>
      </c>
      <c r="H100" s="1356" t="s">
        <v>175</v>
      </c>
    </row>
    <row r="101" spans="1:8" ht="2.25" customHeight="1">
      <c r="A101" s="1369"/>
      <c r="B101" s="1373"/>
      <c r="C101" s="1370"/>
      <c r="D101" s="25"/>
      <c r="E101" s="25"/>
      <c r="F101" s="299"/>
      <c r="G101" s="25"/>
    </row>
    <row r="102" spans="1:8">
      <c r="A102" s="1357" t="s">
        <v>517</v>
      </c>
      <c r="B102" s="1364">
        <v>62</v>
      </c>
      <c r="C102" s="1375" t="s">
        <v>278</v>
      </c>
      <c r="D102" s="1388"/>
      <c r="E102" s="260">
        <f>SUM(E100:E101)</f>
        <v>1200</v>
      </c>
      <c r="F102" s="1396">
        <f>SUM(F100:F101)</f>
        <v>200</v>
      </c>
      <c r="G102" s="260">
        <f>SUM(G100:G101)</f>
        <v>1400</v>
      </c>
    </row>
    <row r="103" spans="1:8">
      <c r="A103" s="1357" t="s">
        <v>517</v>
      </c>
      <c r="B103" s="1374">
        <v>2.1019999999999999</v>
      </c>
      <c r="C103" s="1365" t="s">
        <v>1933</v>
      </c>
      <c r="D103" s="1371"/>
      <c r="E103" s="32">
        <f>E102+E97</f>
        <v>2355</v>
      </c>
      <c r="F103" s="32">
        <f>F102+F97</f>
        <v>200</v>
      </c>
      <c r="G103" s="32">
        <f>G102+G97</f>
        <v>2555</v>
      </c>
    </row>
    <row r="104" spans="1:8">
      <c r="A104" s="1369"/>
      <c r="B104" s="1367"/>
      <c r="C104" s="1368"/>
      <c r="D104" s="1371"/>
      <c r="E104" s="1371"/>
      <c r="F104" s="1371"/>
      <c r="G104" s="1371"/>
    </row>
    <row r="105" spans="1:8">
      <c r="A105" s="1369"/>
      <c r="B105" s="1372">
        <v>2.1030000000000002</v>
      </c>
      <c r="C105" s="1368" t="s">
        <v>281</v>
      </c>
      <c r="D105" s="1388"/>
      <c r="E105" s="1388"/>
      <c r="F105" s="1388"/>
      <c r="G105" s="1388"/>
    </row>
    <row r="106" spans="1:8">
      <c r="A106" s="1369"/>
      <c r="B106" s="1358">
        <v>65</v>
      </c>
      <c r="C106" s="1370" t="s">
        <v>282</v>
      </c>
      <c r="D106" s="1371"/>
      <c r="E106" s="1371"/>
      <c r="F106" s="1371"/>
      <c r="G106" s="1371"/>
    </row>
    <row r="107" spans="1:8">
      <c r="A107" s="1384"/>
      <c r="B107" s="2207" t="s">
        <v>2088</v>
      </c>
      <c r="C107" s="1385" t="s">
        <v>1825</v>
      </c>
      <c r="D107" s="1380"/>
      <c r="E107" s="34">
        <v>1300</v>
      </c>
      <c r="F107" s="34">
        <v>1200</v>
      </c>
      <c r="G107" s="34">
        <f>F107+E107</f>
        <v>2500</v>
      </c>
      <c r="H107" s="1356" t="s">
        <v>1198</v>
      </c>
    </row>
    <row r="108" spans="1:8">
      <c r="A108" s="2201" t="s">
        <v>517</v>
      </c>
      <c r="B108" s="2202">
        <v>65</v>
      </c>
      <c r="C108" s="2206" t="s">
        <v>282</v>
      </c>
      <c r="D108" s="1399"/>
      <c r="E108" s="32">
        <f>SUM(E107:E107)</f>
        <v>1300</v>
      </c>
      <c r="F108" s="32">
        <f>SUM(F107:F107)</f>
        <v>1200</v>
      </c>
      <c r="G108" s="32">
        <f>SUM(G107:G107)</f>
        <v>2500</v>
      </c>
    </row>
    <row r="109" spans="1:8">
      <c r="A109" s="1369" t="s">
        <v>517</v>
      </c>
      <c r="B109" s="1372">
        <v>2.1030000000000002</v>
      </c>
      <c r="C109" s="1368" t="s">
        <v>281</v>
      </c>
      <c r="D109" s="1371"/>
      <c r="E109" s="1376">
        <f>E108</f>
        <v>1300</v>
      </c>
      <c r="F109" s="1376">
        <f>F108</f>
        <v>1200</v>
      </c>
      <c r="G109" s="1376">
        <f>G108</f>
        <v>2500</v>
      </c>
    </row>
    <row r="110" spans="1:8" ht="15" customHeight="1">
      <c r="A110" s="1369"/>
      <c r="B110" s="1372"/>
      <c r="C110" s="1368"/>
      <c r="D110" s="1371"/>
      <c r="E110" s="1371"/>
      <c r="F110" s="1371"/>
      <c r="G110" s="1371"/>
    </row>
    <row r="111" spans="1:8">
      <c r="A111" s="1369"/>
      <c r="B111" s="1372">
        <v>2.1040000000000001</v>
      </c>
      <c r="C111" s="1368" t="s">
        <v>283</v>
      </c>
      <c r="D111" s="1388"/>
      <c r="E111" s="1388"/>
      <c r="F111" s="1388"/>
      <c r="G111" s="1388"/>
    </row>
    <row r="112" spans="1:8">
      <c r="A112" s="1369"/>
      <c r="B112" s="1358">
        <v>66</v>
      </c>
      <c r="C112" s="1370" t="s">
        <v>284</v>
      </c>
      <c r="D112" s="1388"/>
      <c r="E112" s="1388"/>
      <c r="F112" s="1388"/>
      <c r="G112" s="1388"/>
    </row>
    <row r="113" spans="1:8">
      <c r="A113" s="1369"/>
      <c r="B113" s="1373" t="s">
        <v>2089</v>
      </c>
      <c r="C113" s="1403" t="s">
        <v>1970</v>
      </c>
      <c r="D113" s="299"/>
      <c r="E113" s="1947">
        <v>0</v>
      </c>
      <c r="F113" s="299">
        <v>1100</v>
      </c>
      <c r="G113" s="1371">
        <f>F113+E113</f>
        <v>1100</v>
      </c>
      <c r="H113" s="1356" t="s">
        <v>805</v>
      </c>
    </row>
    <row r="114" spans="1:8">
      <c r="A114" s="1369" t="s">
        <v>517</v>
      </c>
      <c r="B114" s="1358">
        <v>66</v>
      </c>
      <c r="C114" s="1370" t="s">
        <v>284</v>
      </c>
      <c r="D114" s="299"/>
      <c r="E114" s="1949">
        <f>E113</f>
        <v>0</v>
      </c>
      <c r="F114" s="1396">
        <f>F113</f>
        <v>1100</v>
      </c>
      <c r="G114" s="1396">
        <f t="shared" ref="E114:G115" si="4">G113</f>
        <v>1100</v>
      </c>
    </row>
    <row r="115" spans="1:8">
      <c r="A115" s="1369" t="s">
        <v>517</v>
      </c>
      <c r="B115" s="1372">
        <v>2.1040000000000001</v>
      </c>
      <c r="C115" s="1368" t="s">
        <v>283</v>
      </c>
      <c r="D115" s="25"/>
      <c r="E115" s="1948">
        <f t="shared" si="4"/>
        <v>0</v>
      </c>
      <c r="F115" s="32">
        <f t="shared" si="4"/>
        <v>1100</v>
      </c>
      <c r="G115" s="1376">
        <f t="shared" si="4"/>
        <v>1100</v>
      </c>
    </row>
    <row r="116" spans="1:8" ht="15" customHeight="1">
      <c r="A116" s="1369"/>
      <c r="B116" s="1372"/>
      <c r="C116" s="1368"/>
      <c r="D116" s="25"/>
      <c r="E116" s="1371"/>
      <c r="F116" s="25"/>
      <c r="G116" s="1371"/>
    </row>
    <row r="117" spans="1:8">
      <c r="A117" s="1369"/>
      <c r="B117" s="1372">
        <v>2.1059999999999999</v>
      </c>
      <c r="C117" s="1368" t="s">
        <v>285</v>
      </c>
      <c r="D117" s="1388"/>
      <c r="E117" s="1388"/>
      <c r="F117" s="1388"/>
      <c r="G117" s="1388"/>
    </row>
    <row r="118" spans="1:8" ht="25.5">
      <c r="A118" s="1369"/>
      <c r="B118" s="1358">
        <v>67</v>
      </c>
      <c r="C118" s="1370" t="s">
        <v>286</v>
      </c>
      <c r="D118" s="1388"/>
      <c r="E118" s="1371"/>
      <c r="F118" s="1371"/>
      <c r="G118" s="1371"/>
    </row>
    <row r="119" spans="1:8">
      <c r="A119" s="1369"/>
      <c r="B119" s="1373" t="s">
        <v>1952</v>
      </c>
      <c r="C119" s="1370" t="s">
        <v>528</v>
      </c>
      <c r="D119" s="1371"/>
      <c r="E119" s="25">
        <v>500</v>
      </c>
      <c r="F119" s="2203">
        <v>0</v>
      </c>
      <c r="G119" s="25">
        <f>F119+E119</f>
        <v>500</v>
      </c>
      <c r="H119" s="1356" t="s">
        <v>174</v>
      </c>
    </row>
    <row r="120" spans="1:8" ht="25.5">
      <c r="A120" s="1357" t="s">
        <v>517</v>
      </c>
      <c r="B120" s="1364">
        <v>67</v>
      </c>
      <c r="C120" s="1375" t="s">
        <v>286</v>
      </c>
      <c r="D120" s="1388"/>
      <c r="E120" s="260">
        <f>SUM(E118:E119)</f>
        <v>500</v>
      </c>
      <c r="F120" s="1949">
        <f>SUM(F118:F119)</f>
        <v>0</v>
      </c>
      <c r="G120" s="260">
        <f>SUM(G118:G119)</f>
        <v>500</v>
      </c>
    </row>
    <row r="121" spans="1:8">
      <c r="A121" s="1369" t="s">
        <v>517</v>
      </c>
      <c r="B121" s="1372">
        <v>2.1059999999999999</v>
      </c>
      <c r="C121" s="1368" t="s">
        <v>285</v>
      </c>
      <c r="D121" s="1371"/>
      <c r="E121" s="32">
        <f>E120</f>
        <v>500</v>
      </c>
      <c r="F121" s="1948">
        <f>F120</f>
        <v>0</v>
      </c>
      <c r="G121" s="32">
        <f>G120</f>
        <v>500</v>
      </c>
    </row>
    <row r="122" spans="1:8" ht="15" customHeight="1">
      <c r="A122" s="1369"/>
      <c r="B122" s="1367"/>
      <c r="C122" s="1368"/>
      <c r="D122" s="1371"/>
      <c r="E122" s="1371"/>
      <c r="F122" s="1371"/>
      <c r="G122" s="1371"/>
    </row>
    <row r="123" spans="1:8">
      <c r="A123" s="1369"/>
      <c r="B123" s="1372">
        <v>2.1070000000000002</v>
      </c>
      <c r="C123" s="1368" t="s">
        <v>287</v>
      </c>
      <c r="D123" s="1388"/>
      <c r="E123" s="1388"/>
      <c r="F123" s="1371"/>
      <c r="G123" s="1371"/>
    </row>
    <row r="124" spans="1:8">
      <c r="A124" s="1369"/>
      <c r="B124" s="1358">
        <v>68</v>
      </c>
      <c r="C124" s="1403" t="s">
        <v>288</v>
      </c>
      <c r="D124" s="1388"/>
      <c r="E124" s="1388"/>
      <c r="F124" s="1371"/>
      <c r="G124" s="1371"/>
    </row>
    <row r="125" spans="1:8">
      <c r="A125" s="1369"/>
      <c r="B125" s="1358" t="s">
        <v>267</v>
      </c>
      <c r="C125" s="1403" t="s">
        <v>1970</v>
      </c>
      <c r="D125" s="1371"/>
      <c r="E125" s="1947">
        <v>0</v>
      </c>
      <c r="F125" s="25">
        <v>1600</v>
      </c>
      <c r="G125" s="1371">
        <f>F125+E125</f>
        <v>1600</v>
      </c>
      <c r="H125" s="1356" t="s">
        <v>806</v>
      </c>
    </row>
    <row r="126" spans="1:8">
      <c r="A126" s="1357" t="s">
        <v>517</v>
      </c>
      <c r="B126" s="1364">
        <v>68</v>
      </c>
      <c r="C126" s="1404" t="s">
        <v>288</v>
      </c>
      <c r="D126" s="1371"/>
      <c r="E126" s="1948">
        <f t="shared" ref="E126:G127" si="5">E125</f>
        <v>0</v>
      </c>
      <c r="F126" s="32">
        <f t="shared" si="5"/>
        <v>1600</v>
      </c>
      <c r="G126" s="1376">
        <f t="shared" si="5"/>
        <v>1600</v>
      </c>
    </row>
    <row r="127" spans="1:8">
      <c r="A127" s="1357" t="s">
        <v>517</v>
      </c>
      <c r="B127" s="1372">
        <v>2.1070000000000002</v>
      </c>
      <c r="C127" s="1368" t="s">
        <v>287</v>
      </c>
      <c r="D127" s="1371"/>
      <c r="E127" s="1948">
        <f t="shared" si="5"/>
        <v>0</v>
      </c>
      <c r="F127" s="32">
        <f t="shared" si="5"/>
        <v>1600</v>
      </c>
      <c r="G127" s="1376">
        <f t="shared" si="5"/>
        <v>1600</v>
      </c>
    </row>
    <row r="128" spans="1:8">
      <c r="A128" s="1369"/>
      <c r="B128" s="1372"/>
      <c r="C128" s="1368"/>
      <c r="D128" s="1371"/>
      <c r="E128" s="1371"/>
      <c r="F128" s="25"/>
      <c r="G128" s="1371"/>
    </row>
    <row r="129" spans="1:8" ht="13.7" customHeight="1">
      <c r="A129" s="1369"/>
      <c r="B129" s="1372">
        <v>2.8</v>
      </c>
      <c r="C129" s="1368" t="s">
        <v>565</v>
      </c>
      <c r="D129" s="1388"/>
      <c r="E129" s="1388"/>
      <c r="F129" s="1388"/>
      <c r="G129" s="1388"/>
    </row>
    <row r="130" spans="1:8" ht="13.7" customHeight="1">
      <c r="A130" s="1369"/>
      <c r="B130" s="1358">
        <v>69</v>
      </c>
      <c r="C130" s="1370" t="s">
        <v>289</v>
      </c>
      <c r="D130" s="1371"/>
      <c r="E130" s="1371"/>
      <c r="F130" s="1371"/>
      <c r="G130" s="1371"/>
    </row>
    <row r="131" spans="1:8" ht="13.7" customHeight="1">
      <c r="A131" s="1369"/>
      <c r="B131" s="1373" t="s">
        <v>268</v>
      </c>
      <c r="C131" s="1370" t="s">
        <v>290</v>
      </c>
      <c r="D131" s="25"/>
      <c r="E131" s="25">
        <v>1000</v>
      </c>
      <c r="F131" s="25">
        <v>1450</v>
      </c>
      <c r="G131" s="25">
        <f>F131+E131</f>
        <v>2450</v>
      </c>
      <c r="H131" s="1356" t="s">
        <v>807</v>
      </c>
    </row>
    <row r="132" spans="1:8" ht="13.7" customHeight="1">
      <c r="A132" s="1369" t="s">
        <v>517</v>
      </c>
      <c r="B132" s="1358">
        <v>69</v>
      </c>
      <c r="C132" s="1370" t="s">
        <v>289</v>
      </c>
      <c r="D132" s="1371"/>
      <c r="E132" s="32">
        <f>SUM(E131:E131)</f>
        <v>1000</v>
      </c>
      <c r="F132" s="32">
        <f>SUM(F131:F131)</f>
        <v>1450</v>
      </c>
      <c r="G132" s="32">
        <f>SUM(G131:G131)</f>
        <v>2450</v>
      </c>
    </row>
    <row r="133" spans="1:8" ht="13.7" customHeight="1">
      <c r="A133" s="1369"/>
      <c r="B133" s="1358"/>
      <c r="C133" s="1370"/>
      <c r="D133" s="1371"/>
      <c r="E133" s="1371"/>
      <c r="F133" s="1371"/>
      <c r="G133" s="1371"/>
    </row>
    <row r="134" spans="1:8" ht="13.7" customHeight="1">
      <c r="A134" s="1369"/>
      <c r="B134" s="1358">
        <v>71</v>
      </c>
      <c r="C134" s="1370" t="s">
        <v>291</v>
      </c>
      <c r="D134" s="1371"/>
      <c r="E134" s="1371"/>
      <c r="F134" s="1371"/>
      <c r="G134" s="1371"/>
    </row>
    <row r="135" spans="1:8" ht="13.7" customHeight="1">
      <c r="A135" s="1369"/>
      <c r="B135" s="1373" t="s">
        <v>1720</v>
      </c>
      <c r="C135" s="1370" t="s">
        <v>534</v>
      </c>
      <c r="D135" s="25"/>
      <c r="E135" s="1778">
        <v>0</v>
      </c>
      <c r="F135" s="25">
        <v>7216</v>
      </c>
      <c r="G135" s="25">
        <f>F135+E135</f>
        <v>7216</v>
      </c>
      <c r="H135" s="1356" t="s">
        <v>808</v>
      </c>
    </row>
    <row r="136" spans="1:8" ht="13.7" customHeight="1">
      <c r="A136" s="1369" t="s">
        <v>517</v>
      </c>
      <c r="B136" s="1358">
        <v>71</v>
      </c>
      <c r="C136" s="1370" t="s">
        <v>291</v>
      </c>
      <c r="D136" s="25"/>
      <c r="E136" s="1796">
        <f>E135</f>
        <v>0</v>
      </c>
      <c r="F136" s="32">
        <f>F135</f>
        <v>7216</v>
      </c>
      <c r="G136" s="32">
        <f>G135</f>
        <v>7216</v>
      </c>
    </row>
    <row r="137" spans="1:8" ht="13.7" customHeight="1">
      <c r="A137" s="1357" t="s">
        <v>517</v>
      </c>
      <c r="B137" s="1372">
        <v>2.8</v>
      </c>
      <c r="C137" s="1368" t="s">
        <v>565</v>
      </c>
      <c r="D137" s="1371"/>
      <c r="E137" s="1376">
        <f>E136+E132</f>
        <v>1000</v>
      </c>
      <c r="F137" s="1376">
        <f>F136+F132</f>
        <v>8666</v>
      </c>
      <c r="G137" s="1376">
        <f>G136+G132</f>
        <v>9666</v>
      </c>
    </row>
    <row r="138" spans="1:8" ht="13.7" customHeight="1">
      <c r="A138" s="1357" t="s">
        <v>517</v>
      </c>
      <c r="B138" s="1394">
        <v>2</v>
      </c>
      <c r="C138" s="1370" t="s">
        <v>1358</v>
      </c>
      <c r="D138" s="1371"/>
      <c r="E138" s="1376">
        <f>E137+E127+E121+E115+E109+E103+E90+E81</f>
        <v>23822</v>
      </c>
      <c r="F138" s="1376">
        <f>F137+F127+F121+F115+F109+F103+F90+F81</f>
        <v>53039</v>
      </c>
      <c r="G138" s="1376">
        <f>G137+G127+G121+G115+G109+G103+G90+G81</f>
        <v>76861</v>
      </c>
    </row>
    <row r="139" spans="1:8" ht="13.7" customHeight="1">
      <c r="A139" s="1369"/>
      <c r="B139" s="1389">
        <v>3</v>
      </c>
      <c r="C139" s="1370" t="s">
        <v>728</v>
      </c>
      <c r="D139" s="25"/>
      <c r="E139" s="1371"/>
      <c r="F139" s="1371"/>
      <c r="G139" s="1371"/>
    </row>
    <row r="140" spans="1:8" ht="13.7" customHeight="1">
      <c r="A140" s="1384"/>
      <c r="B140" s="1390">
        <v>3.101</v>
      </c>
      <c r="C140" s="1391" t="s">
        <v>729</v>
      </c>
      <c r="D140" s="1380"/>
      <c r="E140" s="1380"/>
      <c r="F140" s="1380"/>
      <c r="G140" s="1380"/>
    </row>
    <row r="141" spans="1:8" ht="13.7" customHeight="1">
      <c r="A141" s="2201"/>
      <c r="B141" s="2205">
        <v>60</v>
      </c>
      <c r="C141" s="2206" t="s">
        <v>730</v>
      </c>
      <c r="D141" s="1399"/>
      <c r="E141" s="1399"/>
      <c r="F141" s="1399"/>
      <c r="G141" s="1399"/>
    </row>
    <row r="142" spans="1:8">
      <c r="A142" s="1369"/>
      <c r="B142" s="1389" t="s">
        <v>987</v>
      </c>
      <c r="C142" s="1370" t="s">
        <v>1459</v>
      </c>
      <c r="D142" s="1371"/>
      <c r="E142" s="1947">
        <v>0</v>
      </c>
      <c r="F142" s="1371">
        <v>76525</v>
      </c>
      <c r="G142" s="1371">
        <f>F142+E142</f>
        <v>76525</v>
      </c>
    </row>
    <row r="143" spans="1:8" ht="13.7" customHeight="1">
      <c r="A143" s="1369" t="s">
        <v>517</v>
      </c>
      <c r="B143" s="1389">
        <v>60</v>
      </c>
      <c r="C143" s="1370" t="s">
        <v>730</v>
      </c>
      <c r="D143" s="1371"/>
      <c r="E143" s="1948">
        <f t="shared" ref="E143:G144" si="6">E142</f>
        <v>0</v>
      </c>
      <c r="F143" s="1376">
        <f t="shared" si="6"/>
        <v>76525</v>
      </c>
      <c r="G143" s="1376">
        <f t="shared" si="6"/>
        <v>76525</v>
      </c>
    </row>
    <row r="144" spans="1:8" ht="13.7" customHeight="1">
      <c r="A144" s="1369" t="s">
        <v>517</v>
      </c>
      <c r="B144" s="1372">
        <v>3.101</v>
      </c>
      <c r="C144" s="1368" t="s">
        <v>729</v>
      </c>
      <c r="D144" s="1371"/>
      <c r="E144" s="1948">
        <f t="shared" si="6"/>
        <v>0</v>
      </c>
      <c r="F144" s="32">
        <f t="shared" si="6"/>
        <v>76525</v>
      </c>
      <c r="G144" s="1376">
        <f t="shared" si="6"/>
        <v>76525</v>
      </c>
    </row>
    <row r="145" spans="1:8" ht="8.25" customHeight="1">
      <c r="A145" s="1369"/>
      <c r="B145" s="1372"/>
      <c r="C145" s="1368"/>
      <c r="D145" s="1371"/>
      <c r="E145" s="1371"/>
      <c r="F145" s="1371"/>
      <c r="G145" s="1371"/>
    </row>
    <row r="146" spans="1:8">
      <c r="A146" s="1369"/>
      <c r="B146" s="1372">
        <v>3.1019999999999999</v>
      </c>
      <c r="C146" s="1368" t="s">
        <v>1858</v>
      </c>
      <c r="D146" s="1371"/>
      <c r="E146" s="1371"/>
      <c r="F146" s="1371"/>
      <c r="G146" s="1371"/>
    </row>
    <row r="147" spans="1:8">
      <c r="A147" s="1369"/>
      <c r="B147" s="1389">
        <v>61</v>
      </c>
      <c r="C147" s="1370" t="s">
        <v>730</v>
      </c>
      <c r="D147" s="1371"/>
      <c r="E147" s="1371"/>
      <c r="F147" s="1371"/>
      <c r="G147" s="1371"/>
    </row>
    <row r="148" spans="1:8" ht="25.5">
      <c r="A148" s="1369"/>
      <c r="B148" s="1405" t="s">
        <v>560</v>
      </c>
      <c r="C148" s="1370" t="s">
        <v>688</v>
      </c>
      <c r="D148" s="25"/>
      <c r="E148" s="1778">
        <v>0</v>
      </c>
      <c r="F148" s="25">
        <v>2029</v>
      </c>
      <c r="G148" s="25">
        <f>F148+E148</f>
        <v>2029</v>
      </c>
    </row>
    <row r="149" spans="1:8" ht="25.5">
      <c r="A149" s="1369"/>
      <c r="B149" s="1405" t="s">
        <v>561</v>
      </c>
      <c r="C149" s="1370" t="s">
        <v>689</v>
      </c>
      <c r="D149" s="25"/>
      <c r="E149" s="1778">
        <v>0</v>
      </c>
      <c r="F149" s="25">
        <v>1446</v>
      </c>
      <c r="G149" s="25">
        <f>F149+E149</f>
        <v>1446</v>
      </c>
    </row>
    <row r="150" spans="1:8">
      <c r="A150" s="1357" t="s">
        <v>517</v>
      </c>
      <c r="B150" s="1372">
        <v>3.1019999999999999</v>
      </c>
      <c r="C150" s="1368" t="s">
        <v>1858</v>
      </c>
      <c r="D150" s="25"/>
      <c r="E150" s="1796">
        <f>SUM(E148:E149)</f>
        <v>0</v>
      </c>
      <c r="F150" s="32">
        <f>SUM(F148:F149)</f>
        <v>3475</v>
      </c>
      <c r="G150" s="32">
        <f>SUM(G148:G149)</f>
        <v>3475</v>
      </c>
    </row>
    <row r="151" spans="1:8">
      <c r="A151" s="1357" t="s">
        <v>517</v>
      </c>
      <c r="B151" s="1394">
        <v>3</v>
      </c>
      <c r="C151" s="1370" t="s">
        <v>728</v>
      </c>
      <c r="D151" s="1371"/>
      <c r="E151" s="1948">
        <f>E144+E150</f>
        <v>0</v>
      </c>
      <c r="F151" s="32">
        <f>F144+F150</f>
        <v>80000</v>
      </c>
      <c r="G151" s="1376">
        <f>G144+G150</f>
        <v>80000</v>
      </c>
      <c r="H151" s="1356" t="s">
        <v>809</v>
      </c>
    </row>
    <row r="152" spans="1:8">
      <c r="A152" s="1369" t="s">
        <v>517</v>
      </c>
      <c r="B152" s="1367">
        <v>2235</v>
      </c>
      <c r="C152" s="1368" t="s">
        <v>1338</v>
      </c>
      <c r="D152" s="1371"/>
      <c r="E152" s="1376">
        <f>E151+E138</f>
        <v>23822</v>
      </c>
      <c r="F152" s="1376">
        <f>F151+F138</f>
        <v>133039</v>
      </c>
      <c r="G152" s="1376">
        <f>G151+G138</f>
        <v>156861</v>
      </c>
    </row>
    <row r="153" spans="1:8">
      <c r="A153" s="1369"/>
      <c r="B153" s="1367"/>
      <c r="C153" s="1368"/>
      <c r="D153" s="1371"/>
      <c r="E153" s="1371"/>
      <c r="F153" s="1371"/>
      <c r="G153" s="1371"/>
    </row>
    <row r="154" spans="1:8">
      <c r="A154" s="1387"/>
      <c r="B154" s="1359"/>
      <c r="C154" s="1387"/>
      <c r="D154" s="1406"/>
      <c r="E154" s="1406"/>
      <c r="F154" s="1406"/>
      <c r="G154" s="1406"/>
    </row>
    <row r="155" spans="1:8">
      <c r="A155" s="1357" t="s">
        <v>523</v>
      </c>
      <c r="B155" s="1377">
        <v>2236</v>
      </c>
      <c r="C155" s="1365" t="s">
        <v>852</v>
      </c>
      <c r="D155" s="1388"/>
      <c r="E155" s="1393"/>
      <c r="F155" s="1393"/>
      <c r="G155" s="1393"/>
    </row>
    <row r="156" spans="1:8" ht="25.5">
      <c r="A156" s="1369"/>
      <c r="B156" s="1389">
        <v>2</v>
      </c>
      <c r="C156" s="1370" t="s">
        <v>853</v>
      </c>
      <c r="D156" s="1388"/>
      <c r="E156" s="1388"/>
      <c r="F156" s="1388"/>
      <c r="G156" s="1388"/>
    </row>
    <row r="157" spans="1:8">
      <c r="A157" s="1369"/>
      <c r="B157" s="1372">
        <v>2.101</v>
      </c>
      <c r="C157" s="1368" t="s">
        <v>854</v>
      </c>
      <c r="D157" s="1388"/>
      <c r="E157" s="1388"/>
      <c r="F157" s="1388"/>
      <c r="G157" s="1388"/>
    </row>
    <row r="158" spans="1:8">
      <c r="A158" s="1369"/>
      <c r="B158" s="1398" t="s">
        <v>1592</v>
      </c>
      <c r="C158" s="1370" t="s">
        <v>855</v>
      </c>
      <c r="D158" s="1371"/>
      <c r="E158" s="1778">
        <v>0</v>
      </c>
      <c r="F158" s="25">
        <v>40000</v>
      </c>
      <c r="G158" s="25">
        <f>F158+E158</f>
        <v>40000</v>
      </c>
      <c r="H158" s="1356" t="s">
        <v>810</v>
      </c>
    </row>
    <row r="159" spans="1:8">
      <c r="A159" s="1369" t="s">
        <v>517</v>
      </c>
      <c r="B159" s="1372">
        <v>2.101</v>
      </c>
      <c r="C159" s="1368" t="s">
        <v>854</v>
      </c>
      <c r="D159" s="1371"/>
      <c r="E159" s="1796">
        <f>SUM(E158:E158)</f>
        <v>0</v>
      </c>
      <c r="F159" s="32">
        <f>SUM(F158:F158)</f>
        <v>40000</v>
      </c>
      <c r="G159" s="32">
        <f>SUM(G158:G158)</f>
        <v>40000</v>
      </c>
    </row>
    <row r="160" spans="1:8" ht="25.5">
      <c r="A160" s="1369" t="s">
        <v>517</v>
      </c>
      <c r="B160" s="1389">
        <v>2</v>
      </c>
      <c r="C160" s="1370" t="s">
        <v>853</v>
      </c>
      <c r="D160" s="1371"/>
      <c r="E160" s="1796">
        <f>E159</f>
        <v>0</v>
      </c>
      <c r="F160" s="745">
        <f>F159</f>
        <v>40000</v>
      </c>
      <c r="G160" s="745">
        <f>G159</f>
        <v>40000</v>
      </c>
    </row>
    <row r="161" spans="1:8" ht="8.25" customHeight="1">
      <c r="A161" s="1369"/>
      <c r="B161" s="1389"/>
      <c r="C161" s="1370"/>
      <c r="D161" s="1371"/>
      <c r="E161" s="1371"/>
      <c r="F161" s="1371"/>
      <c r="G161" s="1388"/>
    </row>
    <row r="162" spans="1:8">
      <c r="A162" s="1369"/>
      <c r="B162" s="1358">
        <v>80</v>
      </c>
      <c r="C162" s="1370" t="s">
        <v>1759</v>
      </c>
      <c r="D162" s="1388"/>
      <c r="E162" s="1388"/>
      <c r="F162" s="1388"/>
      <c r="G162" s="1388"/>
    </row>
    <row r="163" spans="1:8">
      <c r="A163" s="1369"/>
      <c r="B163" s="1372">
        <v>80.001000000000005</v>
      </c>
      <c r="C163" s="1368" t="s">
        <v>1431</v>
      </c>
      <c r="D163" s="1388"/>
      <c r="E163" s="1388"/>
      <c r="F163" s="1388"/>
      <c r="G163" s="1388"/>
    </row>
    <row r="164" spans="1:8">
      <c r="A164" s="1369"/>
      <c r="B164" s="1389">
        <v>60</v>
      </c>
      <c r="C164" s="1370" t="s">
        <v>556</v>
      </c>
      <c r="D164" s="1388"/>
      <c r="E164" s="1388"/>
      <c r="F164" s="1388"/>
      <c r="G164" s="1388"/>
    </row>
    <row r="165" spans="1:8">
      <c r="A165" s="1369"/>
      <c r="B165" s="1373" t="s">
        <v>557</v>
      </c>
      <c r="C165" s="1370" t="s">
        <v>528</v>
      </c>
      <c r="D165" s="1371"/>
      <c r="E165" s="1371">
        <v>91</v>
      </c>
      <c r="F165" s="1778">
        <v>0</v>
      </c>
      <c r="G165" s="1371">
        <f>F165+E165</f>
        <v>91</v>
      </c>
    </row>
    <row r="166" spans="1:8">
      <c r="A166" s="1369"/>
      <c r="B166" s="1373" t="s">
        <v>558</v>
      </c>
      <c r="C166" s="1370" t="s">
        <v>530</v>
      </c>
      <c r="D166" s="1371"/>
      <c r="E166" s="25">
        <v>10</v>
      </c>
      <c r="F166" s="1778">
        <v>0</v>
      </c>
      <c r="G166" s="1371">
        <f>F166+E166</f>
        <v>10</v>
      </c>
    </row>
    <row r="167" spans="1:8">
      <c r="A167" s="1369"/>
      <c r="B167" s="1373" t="s">
        <v>559</v>
      </c>
      <c r="C167" s="1370" t="s">
        <v>532</v>
      </c>
      <c r="D167" s="1371"/>
      <c r="E167" s="25">
        <v>47</v>
      </c>
      <c r="F167" s="1778">
        <v>0</v>
      </c>
      <c r="G167" s="1371">
        <f>F167+E167</f>
        <v>47</v>
      </c>
    </row>
    <row r="168" spans="1:8">
      <c r="A168" s="1357" t="s">
        <v>517</v>
      </c>
      <c r="B168" s="1394">
        <v>60</v>
      </c>
      <c r="C168" s="1375" t="s">
        <v>556</v>
      </c>
      <c r="D168" s="1371"/>
      <c r="E168" s="1376">
        <f>SUM(E165:E167)</f>
        <v>148</v>
      </c>
      <c r="F168" s="1796">
        <f>SUM(F165:F167)</f>
        <v>0</v>
      </c>
      <c r="G168" s="1376">
        <f>SUM(G165:G167)</f>
        <v>148</v>
      </c>
    </row>
    <row r="169" spans="1:8">
      <c r="A169" s="1357" t="s">
        <v>517</v>
      </c>
      <c r="B169" s="1372">
        <v>80.001000000000005</v>
      </c>
      <c r="C169" s="1365" t="s">
        <v>1431</v>
      </c>
      <c r="D169" s="1371"/>
      <c r="E169" s="1376">
        <f t="shared" ref="E169:G170" si="7">E168</f>
        <v>148</v>
      </c>
      <c r="F169" s="1796">
        <f t="shared" si="7"/>
        <v>0</v>
      </c>
      <c r="G169" s="1376">
        <f t="shared" si="7"/>
        <v>148</v>
      </c>
      <c r="H169" s="1356" t="s">
        <v>697</v>
      </c>
    </row>
    <row r="170" spans="1:8">
      <c r="A170" s="1357" t="s">
        <v>517</v>
      </c>
      <c r="B170" s="1364">
        <v>80</v>
      </c>
      <c r="C170" s="1375" t="s">
        <v>1759</v>
      </c>
      <c r="D170" s="1371"/>
      <c r="E170" s="1376">
        <f t="shared" si="7"/>
        <v>148</v>
      </c>
      <c r="F170" s="1796">
        <f t="shared" si="7"/>
        <v>0</v>
      </c>
      <c r="G170" s="1376">
        <f t="shared" si="7"/>
        <v>148</v>
      </c>
    </row>
    <row r="171" spans="1:8">
      <c r="A171" s="1384" t="s">
        <v>517</v>
      </c>
      <c r="B171" s="2209">
        <v>2236</v>
      </c>
      <c r="C171" s="1391" t="s">
        <v>852</v>
      </c>
      <c r="D171" s="1380"/>
      <c r="E171" s="1376">
        <f>E170+E160</f>
        <v>148</v>
      </c>
      <c r="F171" s="1376">
        <f>F170+F160</f>
        <v>40000</v>
      </c>
      <c r="G171" s="1376">
        <f>G170+G160</f>
        <v>40148</v>
      </c>
    </row>
    <row r="172" spans="1:8">
      <c r="A172" s="1407" t="s">
        <v>517</v>
      </c>
      <c r="B172" s="1408"/>
      <c r="C172" s="1409" t="s">
        <v>522</v>
      </c>
      <c r="D172" s="1376"/>
      <c r="E172" s="1376">
        <f>E171+E152+E58</f>
        <v>28827</v>
      </c>
      <c r="F172" s="1376">
        <f>F171+F152+F58</f>
        <v>176626</v>
      </c>
      <c r="G172" s="1376">
        <f>G171+G152+G58</f>
        <v>205453</v>
      </c>
    </row>
    <row r="173" spans="1:8" ht="15.75">
      <c r="A173" s="1369"/>
      <c r="B173" s="1358"/>
      <c r="C173" s="2204"/>
      <c r="D173" s="1388"/>
      <c r="E173" s="1388"/>
      <c r="F173" s="1388"/>
      <c r="G173" s="375"/>
    </row>
    <row r="174" spans="1:8">
      <c r="A174" s="1369"/>
      <c r="B174" s="1358"/>
      <c r="C174" s="1368" t="s">
        <v>1392</v>
      </c>
      <c r="D174" s="1388"/>
      <c r="E174" s="1388"/>
      <c r="F174" s="1388"/>
      <c r="G174" s="1388"/>
    </row>
    <row r="175" spans="1:8" ht="13.5" customHeight="1">
      <c r="A175" s="1369"/>
      <c r="B175" s="1358"/>
      <c r="C175" s="1368"/>
      <c r="D175" s="1388"/>
      <c r="E175" s="1388"/>
      <c r="F175" s="1388"/>
      <c r="G175" s="1388"/>
    </row>
    <row r="176" spans="1:8" ht="38.25">
      <c r="A176" s="1357" t="s">
        <v>523</v>
      </c>
      <c r="B176" s="1377">
        <v>4225</v>
      </c>
      <c r="C176" s="1365" t="s">
        <v>731</v>
      </c>
      <c r="D176" s="1388"/>
      <c r="E176" s="1388"/>
      <c r="F176" s="1388"/>
      <c r="G176" s="1388"/>
    </row>
    <row r="177" spans="1:8" ht="13.5" customHeight="1">
      <c r="A177" s="1369"/>
      <c r="B177" s="1389">
        <v>2</v>
      </c>
      <c r="C177" s="1370" t="s">
        <v>327</v>
      </c>
      <c r="D177" s="1388"/>
      <c r="E177" s="1388"/>
      <c r="F177" s="1388"/>
      <c r="G177" s="1388"/>
    </row>
    <row r="178" spans="1:8" ht="13.5" customHeight="1">
      <c r="A178" s="1369"/>
      <c r="B178" s="1372">
        <v>2.8</v>
      </c>
      <c r="C178" s="1368" t="s">
        <v>565</v>
      </c>
      <c r="D178" s="1388"/>
      <c r="E178" s="1388"/>
      <c r="F178" s="1388"/>
      <c r="G178" s="1388"/>
    </row>
    <row r="179" spans="1:8" ht="13.5" customHeight="1">
      <c r="A179" s="1369"/>
      <c r="B179" s="1389">
        <v>60</v>
      </c>
      <c r="C179" s="1370" t="s">
        <v>1768</v>
      </c>
      <c r="D179" s="1388"/>
      <c r="E179" s="1388"/>
      <c r="F179" s="1388"/>
      <c r="G179" s="1388"/>
    </row>
    <row r="180" spans="1:8" ht="25.5">
      <c r="A180" s="1369"/>
      <c r="B180" s="1358" t="s">
        <v>418</v>
      </c>
      <c r="C180" s="1370" t="s">
        <v>417</v>
      </c>
      <c r="D180" s="25"/>
      <c r="E180" s="25">
        <v>6000</v>
      </c>
      <c r="F180" s="1778">
        <v>0</v>
      </c>
      <c r="G180" s="25">
        <f>E180</f>
        <v>6000</v>
      </c>
      <c r="H180" s="1356" t="s">
        <v>2024</v>
      </c>
    </row>
    <row r="181" spans="1:8">
      <c r="A181" s="1357" t="s">
        <v>517</v>
      </c>
      <c r="B181" s="1394">
        <v>60</v>
      </c>
      <c r="C181" s="1375" t="s">
        <v>1768</v>
      </c>
      <c r="D181" s="25"/>
      <c r="E181" s="32">
        <f t="shared" ref="E181:G184" si="8">E180</f>
        <v>6000</v>
      </c>
      <c r="F181" s="1796">
        <f t="shared" si="8"/>
        <v>0</v>
      </c>
      <c r="G181" s="32">
        <f t="shared" si="8"/>
        <v>6000</v>
      </c>
    </row>
    <row r="182" spans="1:8" ht="13.5" customHeight="1">
      <c r="A182" s="1369" t="s">
        <v>517</v>
      </c>
      <c r="B182" s="1372">
        <v>2.8</v>
      </c>
      <c r="C182" s="1368" t="s">
        <v>565</v>
      </c>
      <c r="D182" s="25"/>
      <c r="E182" s="32">
        <f t="shared" si="8"/>
        <v>6000</v>
      </c>
      <c r="F182" s="1948">
        <f t="shared" si="8"/>
        <v>0</v>
      </c>
      <c r="G182" s="32">
        <f t="shared" si="8"/>
        <v>6000</v>
      </c>
    </row>
    <row r="183" spans="1:8" ht="13.5" customHeight="1">
      <c r="A183" s="1369" t="s">
        <v>517</v>
      </c>
      <c r="B183" s="1389">
        <v>2</v>
      </c>
      <c r="C183" s="1370" t="s">
        <v>327</v>
      </c>
      <c r="D183" s="25"/>
      <c r="E183" s="32">
        <f>E182</f>
        <v>6000</v>
      </c>
      <c r="F183" s="1796">
        <f t="shared" si="8"/>
        <v>0</v>
      </c>
      <c r="G183" s="32">
        <f t="shared" si="8"/>
        <v>6000</v>
      </c>
    </row>
    <row r="184" spans="1:8" ht="25.5">
      <c r="A184" s="1369" t="s">
        <v>517</v>
      </c>
      <c r="B184" s="1367">
        <v>4225</v>
      </c>
      <c r="C184" s="1368" t="s">
        <v>436</v>
      </c>
      <c r="D184" s="1371"/>
      <c r="E184" s="32">
        <f>E183</f>
        <v>6000</v>
      </c>
      <c r="F184" s="1796">
        <f t="shared" si="8"/>
        <v>0</v>
      </c>
      <c r="G184" s="32">
        <f t="shared" si="8"/>
        <v>6000</v>
      </c>
    </row>
    <row r="185" spans="1:8">
      <c r="A185" s="1369"/>
      <c r="B185" s="1367"/>
      <c r="C185" s="1368"/>
      <c r="D185" s="1371"/>
      <c r="E185" s="25"/>
      <c r="F185" s="1371"/>
      <c r="G185" s="25"/>
    </row>
    <row r="186" spans="1:8" ht="25.5">
      <c r="A186" s="1369" t="s">
        <v>523</v>
      </c>
      <c r="B186" s="1367">
        <v>4235</v>
      </c>
      <c r="C186" s="1368" t="s">
        <v>437</v>
      </c>
      <c r="D186" s="1371"/>
      <c r="E186" s="1371"/>
      <c r="F186" s="1371"/>
      <c r="G186" s="1371"/>
    </row>
    <row r="187" spans="1:8" ht="13.5" customHeight="1">
      <c r="A187" s="1369"/>
      <c r="B187" s="1389">
        <v>2</v>
      </c>
      <c r="C187" s="1370" t="s">
        <v>1358</v>
      </c>
      <c r="D187" s="1371"/>
      <c r="E187" s="1371"/>
      <c r="F187" s="1371"/>
      <c r="G187" s="1371"/>
    </row>
    <row r="188" spans="1:8">
      <c r="A188" s="1369"/>
      <c r="B188" s="1372">
        <v>2.1019999999999999</v>
      </c>
      <c r="C188" s="1368" t="s">
        <v>1933</v>
      </c>
      <c r="D188" s="1371"/>
      <c r="E188" s="1371"/>
      <c r="F188" s="1371"/>
      <c r="G188" s="1371"/>
    </row>
    <row r="189" spans="1:8">
      <c r="A189" s="1369"/>
      <c r="B189" s="1358">
        <v>39</v>
      </c>
      <c r="C189" s="1370" t="s">
        <v>1358</v>
      </c>
      <c r="D189" s="1371"/>
      <c r="E189" s="1371"/>
      <c r="F189" s="1371"/>
      <c r="G189" s="1371"/>
    </row>
    <row r="190" spans="1:8">
      <c r="A190" s="1369"/>
      <c r="B190" s="1358">
        <v>66</v>
      </c>
      <c r="C190" s="1370" t="s">
        <v>1314</v>
      </c>
      <c r="D190" s="1371"/>
      <c r="E190" s="1371"/>
      <c r="F190" s="1371"/>
      <c r="G190" s="1371"/>
    </row>
    <row r="191" spans="1:8">
      <c r="A191" s="1369"/>
      <c r="B191" s="1358" t="s">
        <v>419</v>
      </c>
      <c r="C191" s="1370" t="s">
        <v>1314</v>
      </c>
      <c r="D191" s="1371"/>
      <c r="E191" s="1371">
        <v>1999</v>
      </c>
      <c r="F191" s="1947">
        <v>0</v>
      </c>
      <c r="G191" s="1371">
        <f>E191</f>
        <v>1999</v>
      </c>
      <c r="H191" s="1356" t="s">
        <v>2025</v>
      </c>
    </row>
    <row r="192" spans="1:8">
      <c r="A192" s="1357" t="s">
        <v>517</v>
      </c>
      <c r="B192" s="1374">
        <v>2.1019999999999999</v>
      </c>
      <c r="C192" s="1365" t="s">
        <v>1933</v>
      </c>
      <c r="D192" s="1371"/>
      <c r="E192" s="32">
        <f>SUM(E191:E191)</f>
        <v>1999</v>
      </c>
      <c r="F192" s="1948">
        <f>SUM(F191:F191)</f>
        <v>0</v>
      </c>
      <c r="G192" s="32">
        <f>SUM(G191:G191)</f>
        <v>1999</v>
      </c>
    </row>
    <row r="193" spans="1:9">
      <c r="A193" s="1357" t="s">
        <v>517</v>
      </c>
      <c r="B193" s="1394">
        <v>2</v>
      </c>
      <c r="C193" s="1375" t="s">
        <v>1358</v>
      </c>
      <c r="D193" s="1371"/>
      <c r="E193" s="32">
        <f t="shared" ref="E193:G194" si="9">E192</f>
        <v>1999</v>
      </c>
      <c r="F193" s="1796">
        <f t="shared" si="9"/>
        <v>0</v>
      </c>
      <c r="G193" s="32">
        <f t="shared" si="9"/>
        <v>1999</v>
      </c>
    </row>
    <row r="194" spans="1:9" ht="25.5">
      <c r="A194" s="1369" t="s">
        <v>517</v>
      </c>
      <c r="B194" s="1367">
        <v>4235</v>
      </c>
      <c r="C194" s="1368" t="s">
        <v>437</v>
      </c>
      <c r="D194" s="1371"/>
      <c r="E194" s="32">
        <f t="shared" si="9"/>
        <v>1999</v>
      </c>
      <c r="F194" s="1948">
        <f t="shared" si="9"/>
        <v>0</v>
      </c>
      <c r="G194" s="32">
        <f t="shared" si="9"/>
        <v>1999</v>
      </c>
    </row>
    <row r="195" spans="1:9">
      <c r="A195" s="1369"/>
      <c r="B195" s="1358"/>
      <c r="C195" s="1368"/>
      <c r="D195" s="1388"/>
      <c r="E195" s="1388"/>
      <c r="F195" s="1388"/>
      <c r="G195" s="1388"/>
    </row>
    <row r="196" spans="1:9">
      <c r="A196" s="1357" t="s">
        <v>523</v>
      </c>
      <c r="B196" s="1377">
        <v>4801</v>
      </c>
      <c r="C196" s="1365" t="s">
        <v>2086</v>
      </c>
      <c r="D196" s="1388"/>
      <c r="E196" s="1393"/>
      <c r="F196" s="1393"/>
      <c r="G196" s="1393"/>
    </row>
    <row r="197" spans="1:9">
      <c r="A197" s="1369"/>
      <c r="B197" s="1389">
        <v>1</v>
      </c>
      <c r="C197" s="1370" t="s">
        <v>1041</v>
      </c>
      <c r="D197" s="1388"/>
      <c r="E197" s="1388"/>
      <c r="F197" s="1388"/>
      <c r="G197" s="1388"/>
    </row>
    <row r="198" spans="1:9" ht="25.5">
      <c r="A198" s="1369"/>
      <c r="B198" s="1372">
        <v>1.7889999999999999</v>
      </c>
      <c r="C198" s="1368" t="s">
        <v>1156</v>
      </c>
      <c r="D198" s="1388"/>
      <c r="E198" s="1388"/>
      <c r="F198" s="1388"/>
      <c r="G198" s="1388"/>
    </row>
    <row r="199" spans="1:9">
      <c r="A199" s="1384"/>
      <c r="B199" s="2207" t="s">
        <v>1089</v>
      </c>
      <c r="C199" s="1385" t="s">
        <v>1857</v>
      </c>
      <c r="D199" s="1392"/>
      <c r="E199" s="34">
        <v>1000</v>
      </c>
      <c r="F199" s="1809">
        <v>0</v>
      </c>
      <c r="G199" s="34">
        <f>F199+E199</f>
        <v>1000</v>
      </c>
      <c r="I199" s="188"/>
    </row>
    <row r="200" spans="1:9">
      <c r="A200" s="1369"/>
      <c r="B200" s="1373"/>
      <c r="C200" s="1370"/>
      <c r="D200" s="1388"/>
      <c r="E200" s="25"/>
      <c r="F200" s="25"/>
      <c r="G200" s="25"/>
      <c r="I200" s="188"/>
    </row>
    <row r="201" spans="1:9">
      <c r="A201" s="1369"/>
      <c r="B201" s="1372">
        <v>1.796</v>
      </c>
      <c r="C201" s="1368" t="s">
        <v>443</v>
      </c>
      <c r="D201" s="1388"/>
      <c r="E201" s="1388"/>
      <c r="F201" s="1388"/>
      <c r="G201" s="1388"/>
    </row>
    <row r="202" spans="1:9">
      <c r="A202" s="1369"/>
      <c r="B202" s="1373" t="s">
        <v>1089</v>
      </c>
      <c r="C202" s="1370" t="s">
        <v>846</v>
      </c>
      <c r="D202" s="1388"/>
      <c r="E202" s="25">
        <v>9000</v>
      </c>
      <c r="F202" s="1778">
        <v>0</v>
      </c>
      <c r="G202" s="25">
        <f>F202+E202</f>
        <v>9000</v>
      </c>
      <c r="I202" s="188"/>
    </row>
    <row r="203" spans="1:9">
      <c r="A203" s="1369" t="s">
        <v>517</v>
      </c>
      <c r="B203" s="1367">
        <v>4801</v>
      </c>
      <c r="C203" s="1368" t="s">
        <v>2086</v>
      </c>
      <c r="D203" s="1388"/>
      <c r="E203" s="260">
        <f>E199+E202</f>
        <v>10000</v>
      </c>
      <c r="F203" s="1787">
        <f>F199+F202</f>
        <v>0</v>
      </c>
      <c r="G203" s="260">
        <f>G199+G202</f>
        <v>10000</v>
      </c>
      <c r="H203" s="1356" t="s">
        <v>2026</v>
      </c>
    </row>
    <row r="204" spans="1:9">
      <c r="A204" s="1369"/>
      <c r="B204" s="1367"/>
      <c r="C204" s="1368"/>
      <c r="D204" s="1388"/>
      <c r="E204" s="299"/>
      <c r="F204" s="1792"/>
      <c r="G204" s="299"/>
    </row>
    <row r="205" spans="1:9">
      <c r="A205" s="499" t="s">
        <v>523</v>
      </c>
      <c r="B205" s="502">
        <v>5054</v>
      </c>
      <c r="C205" s="501" t="s">
        <v>1059</v>
      </c>
      <c r="D205" s="192"/>
      <c r="E205" s="299"/>
      <c r="F205" s="1792"/>
      <c r="G205" s="299"/>
    </row>
    <row r="206" spans="1:9">
      <c r="A206" s="308"/>
      <c r="B206" s="284">
        <v>4</v>
      </c>
      <c r="C206" s="248" t="s">
        <v>2085</v>
      </c>
      <c r="D206" s="192"/>
      <c r="E206" s="299"/>
      <c r="F206" s="1792"/>
      <c r="G206" s="299"/>
    </row>
    <row r="207" spans="1:9">
      <c r="A207" s="308"/>
      <c r="B207" s="910">
        <v>4.7960000000000003</v>
      </c>
      <c r="C207" s="269" t="s">
        <v>443</v>
      </c>
      <c r="D207" s="192"/>
      <c r="E207" s="299"/>
      <c r="F207" s="1792"/>
      <c r="G207" s="299"/>
    </row>
    <row r="208" spans="1:9">
      <c r="A208" s="308"/>
      <c r="B208" s="247" t="s">
        <v>1089</v>
      </c>
      <c r="C208" s="248" t="s">
        <v>846</v>
      </c>
      <c r="D208" s="192"/>
      <c r="E208" s="299">
        <v>1</v>
      </c>
      <c r="F208" s="1792">
        <v>0</v>
      </c>
      <c r="G208" s="299">
        <f>E208</f>
        <v>1</v>
      </c>
      <c r="H208" s="1356" t="s">
        <v>2026</v>
      </c>
    </row>
    <row r="209" spans="1:7">
      <c r="A209" s="497" t="s">
        <v>517</v>
      </c>
      <c r="B209" s="521">
        <v>5054</v>
      </c>
      <c r="C209" s="516" t="s">
        <v>1059</v>
      </c>
      <c r="D209" s="307"/>
      <c r="E209" s="260">
        <f>E208</f>
        <v>1</v>
      </c>
      <c r="F209" s="1787">
        <f>F208</f>
        <v>0</v>
      </c>
      <c r="G209" s="260">
        <f>G208</f>
        <v>1</v>
      </c>
    </row>
    <row r="210" spans="1:7">
      <c r="A210" s="1407" t="s">
        <v>517</v>
      </c>
      <c r="B210" s="1408"/>
      <c r="C210" s="1409" t="s">
        <v>1392</v>
      </c>
      <c r="D210" s="1376"/>
      <c r="E210" s="32">
        <f>E194+E184+E203+E209</f>
        <v>18000</v>
      </c>
      <c r="F210" s="1796">
        <f>F194+F184+F203+F209</f>
        <v>0</v>
      </c>
      <c r="G210" s="32">
        <f>G194+G184+G203+G209</f>
        <v>18000</v>
      </c>
    </row>
    <row r="211" spans="1:7">
      <c r="A211" s="1407" t="s">
        <v>517</v>
      </c>
      <c r="B211" s="1408"/>
      <c r="C211" s="1409" t="s">
        <v>518</v>
      </c>
      <c r="D211" s="1376"/>
      <c r="E211" s="1376">
        <f>E210+E172</f>
        <v>46827</v>
      </c>
      <c r="F211" s="1376">
        <f>F210+F172</f>
        <v>176626</v>
      </c>
      <c r="G211" s="1376">
        <f>G210+G172</f>
        <v>223453</v>
      </c>
    </row>
    <row r="212" spans="1:7">
      <c r="B212" s="589" t="s">
        <v>1925</v>
      </c>
      <c r="F212" s="1379"/>
      <c r="G212" s="1379"/>
    </row>
    <row r="213" spans="1:7">
      <c r="B213" s="1962" t="s">
        <v>1110</v>
      </c>
      <c r="F213" s="1379"/>
      <c r="G213" s="1379"/>
    </row>
    <row r="214" spans="1:7" ht="136.5" customHeight="1">
      <c r="B214" s="2505" t="s">
        <v>113</v>
      </c>
      <c r="C214" s="2505"/>
      <c r="D214" s="2505"/>
      <c r="E214" s="2505"/>
      <c r="F214" s="2505"/>
      <c r="G214" s="2505"/>
    </row>
    <row r="215" spans="1:7">
      <c r="F215" s="1379"/>
      <c r="G215" s="1379"/>
    </row>
    <row r="216" spans="1:7" ht="13.5" thickBot="1">
      <c r="F216" s="1379"/>
      <c r="G216" s="1379"/>
    </row>
    <row r="217" spans="1:7" ht="13.5" thickTop="1">
      <c r="B217" s="1826"/>
      <c r="C217" s="1826"/>
      <c r="D217" s="1980"/>
      <c r="E217" s="1981"/>
      <c r="F217" s="1980"/>
      <c r="G217" s="1863"/>
    </row>
    <row r="218" spans="1:7">
      <c r="F218" s="1379"/>
      <c r="G218" s="1379"/>
    </row>
    <row r="219" spans="1:7">
      <c r="B219" s="673"/>
      <c r="C219" s="673"/>
      <c r="D219" s="676"/>
      <c r="E219" s="676"/>
      <c r="F219" s="676"/>
      <c r="G219" s="676"/>
    </row>
  </sheetData>
  <autoFilter ref="A14:K214">
    <filterColumn colId="1" showButton="0"/>
    <filterColumn colId="2" showButton="0"/>
  </autoFilter>
  <customSheetViews>
    <customSheetView guid="{44B5F5DE-C96C-4269-969A-574D4EEEEEF5}" scale="130" showPageBreaks="1" printArea="1" showAutoFilter="1" view="pageBreakPreview" showRuler="0">
      <selection activeCell="I4" sqref="I4"/>
      <rowBreaks count="48" manualBreakCount="48">
        <brk id="38" max="7" man="1"/>
        <brk id="72" max="7" man="1"/>
        <brk id="107" max="7" man="1"/>
        <brk id="140" max="7" man="1"/>
        <brk id="171" max="7" man="1"/>
        <brk id="200" max="7" man="1"/>
        <brk id="240" max="6" man="1"/>
        <brk id="259" max="6" man="1"/>
        <brk id="299" max="6" man="1"/>
        <brk id="304" max="6" man="1"/>
        <brk id="308" max="6" man="1"/>
        <brk id="344" max="6" man="1"/>
        <brk id="345" max="6" man="1"/>
        <brk id="360" max="6" man="1"/>
        <brk id="383" max="6" man="1"/>
        <brk id="384" max="6" man="1"/>
        <brk id="417" max="6" man="1"/>
        <brk id="421" max="6" man="1"/>
        <brk id="422" max="6" man="1"/>
        <brk id="457" max="6" man="1"/>
        <brk id="469" max="6" man="1"/>
        <brk id="489" max="6" man="1"/>
        <brk id="519" max="6" man="1"/>
        <brk id="522" max="6" man="1"/>
        <brk id="523" max="6" man="1"/>
        <brk id="556" max="6" man="1"/>
        <brk id="557" max="6" man="1"/>
        <brk id="571" max="6" man="1"/>
        <brk id="591" max="6" man="1"/>
        <brk id="626" max="6" man="1"/>
        <brk id="627" max="6" man="1"/>
        <brk id="661" max="6" man="1"/>
        <brk id="696" max="6" man="1"/>
        <brk id="712" max="6" man="1"/>
        <brk id="745" max="6" man="1"/>
        <brk id="753" max="6" man="1"/>
        <brk id="780" max="6" man="1"/>
        <brk id="812" max="6" man="1"/>
        <brk id="838" max="6" man="1"/>
        <brk id="868" max="6" man="1"/>
        <brk id="900" max="6" man="1"/>
        <brk id="934" max="6" man="1"/>
        <brk id="964" max="6" man="1"/>
        <brk id="971" max="6" man="1"/>
        <brk id="1000" max="6" man="1"/>
        <brk id="1001" max="6" man="1"/>
        <brk id="1034" max="6" man="1"/>
        <brk id="1036" max="6" man="1"/>
      </rowBreaks>
      <pageMargins left="0.74803149606299202" right="0.74803149606299202" top="0.74803149606299202" bottom="4.13" header="0.35" footer="3"/>
      <printOptions horizontalCentered="1"/>
      <pageSetup paperSize="9" firstPageNumber="126" fitToHeight="42" orientation="portrait" blackAndWhite="1" useFirstPageNumber="1" r:id="rId1"/>
      <headerFooter alignWithMargins="0">
        <oddHeader xml:space="preserve">&amp;C   </oddHeader>
        <oddFooter>&amp;C&amp;"Times New Roman,Bold"&amp;P</oddFooter>
      </headerFooter>
      <autoFilter ref="B1:L1"/>
    </customSheetView>
    <customSheetView guid="{F13B090A-ECDA-4418-9F13-644A873400E7}" showPageBreaks="1" view="pageBreakPreview" showRuler="0" topLeftCell="A237">
      <selection activeCell="B105" sqref="B105"/>
      <rowBreaks count="45" manualBreakCount="45">
        <brk id="35" max="22" man="1"/>
        <brk id="37" max="11" man="1"/>
        <brk id="68" max="11" man="1"/>
        <brk id="104" max="22" man="1"/>
        <brk id="107" max="11" man="1"/>
        <brk id="140" max="11" man="1"/>
        <brk id="172" max="22" man="1"/>
        <brk id="202" max="22" man="1"/>
        <brk id="235" max="22" man="1"/>
        <brk id="268" max="22" man="1"/>
        <brk id="294" max="22" man="1"/>
        <brk id="303" max="22" man="1"/>
        <brk id="339" max="22" man="1"/>
        <brk id="340" max="22" man="1"/>
        <brk id="378" max="22" man="1"/>
        <brk id="379" max="22" man="1"/>
        <brk id="416" max="22" man="1"/>
        <brk id="417" max="22" man="1"/>
        <brk id="452" max="22" man="1"/>
        <brk id="484" max="22" man="1"/>
        <brk id="517" max="22" man="1"/>
        <brk id="518" max="22" man="1"/>
        <brk id="551" max="22" man="1"/>
        <brk id="552" max="22" man="1"/>
        <brk id="586" max="22" man="1"/>
        <brk id="621" max="22" man="1"/>
        <brk id="622" max="22" man="1"/>
        <brk id="656" max="22" man="1"/>
        <brk id="691" max="22" man="1"/>
        <brk id="707" max="22" man="1"/>
        <brk id="740" max="22" man="1"/>
        <brk id="748" max="22" man="1"/>
        <brk id="775" max="22" man="1"/>
        <brk id="807" max="22" man="1"/>
        <brk id="833" max="22" man="1"/>
        <brk id="863" max="22" man="1"/>
        <brk id="895" max="22" man="1"/>
        <brk id="929" max="22" man="1"/>
        <brk id="958" max="10" man="1"/>
        <brk id="959" max="22" man="1"/>
        <brk id="966" max="22" man="1"/>
        <brk id="995" max="22" man="1"/>
        <brk id="996" max="22" man="1"/>
        <brk id="1029" max="22" man="1"/>
        <brk id="1031" max="22" man="1"/>
      </rowBreaks>
      <pageMargins left="0.74803149606299202" right="0.39370078740157499" top="0.74803149606299202" bottom="0.90551181102362199" header="0.511811023622047" footer="0.59055118110236204"/>
      <printOptions horizontalCentered="1"/>
      <pageSetup paperSize="9" firstPageNumber="28" fitToHeight="42" orientation="landscape" blackAndWhite="1" useFirstPageNumber="1" r:id="rId2"/>
      <headerFooter alignWithMargins="0">
        <oddHeader xml:space="preserve">&amp;C   </oddHeader>
        <oddFooter>&amp;C&amp;"Times New Roman,Bold"   Vol-IV    -    &amp;P</oddFooter>
      </headerFooter>
    </customSheetView>
    <customSheetView guid="{63DB0950-E90F-4380-862C-985B5EB19119}" scale="190" showPageBreaks="1" showRuler="0" topLeftCell="A1006">
      <selection activeCell="F1019" sqref="F1019"/>
      <rowBreaks count="50" manualBreakCount="50">
        <brk id="35" max="6" man="1"/>
        <brk id="37" max="6" man="1"/>
        <brk id="68" max="6" man="1"/>
        <brk id="104" max="6" man="1"/>
        <brk id="140" max="6" man="1"/>
        <brk id="156" max="6" man="1"/>
        <brk id="205" max="16383" man="1"/>
        <brk id="206" max="6" man="1"/>
        <brk id="235" max="6" man="1"/>
        <brk id="254" max="6" man="1"/>
        <brk id="294" max="6" man="1"/>
        <brk id="299" max="6" man="1"/>
        <brk id="303" max="6" man="1"/>
        <brk id="339" max="6" man="1"/>
        <brk id="340" max="6" man="1"/>
        <brk id="355" max="6" man="1"/>
        <brk id="378" max="6" man="1"/>
        <brk id="379" max="6" man="1"/>
        <brk id="412" max="6" man="1"/>
        <brk id="416" max="6" man="1"/>
        <brk id="417" max="6" man="1"/>
        <brk id="452" max="6" man="1"/>
        <brk id="464" max="6" man="1"/>
        <brk id="484" max="6" man="1"/>
        <brk id="514" max="6" man="1"/>
        <brk id="517" max="6" man="1"/>
        <brk id="518" max="6" man="1"/>
        <brk id="551" max="6" man="1"/>
        <brk id="552" max="6" man="1"/>
        <brk id="566" max="6" man="1"/>
        <brk id="586" max="6" man="1"/>
        <brk id="621" max="6" man="1"/>
        <brk id="622" max="6" man="1"/>
        <brk id="656" max="6" man="1"/>
        <brk id="691" max="6" man="1"/>
        <brk id="707" max="6" man="1"/>
        <brk id="740" max="6" man="1"/>
        <brk id="748" max="6" man="1"/>
        <brk id="775" max="6" man="1"/>
        <brk id="807" max="6" man="1"/>
        <brk id="833" max="6" man="1"/>
        <brk id="863" max="6" man="1"/>
        <brk id="895" max="6" man="1"/>
        <brk id="929" max="6" man="1"/>
        <brk id="959" max="6" man="1"/>
        <brk id="966" max="6" man="1"/>
        <brk id="995" max="6" man="1"/>
        <brk id="996" max="6" man="1"/>
        <brk id="1029" max="6" man="1"/>
        <brk id="1031" max="6" man="1"/>
      </rowBreaks>
      <pageMargins left="0.74803149606299202" right="0.39370078740157499" top="0.74803149606299202" bottom="0.90551181102362199" header="0.511811023622047" footer="0.59055118110236204"/>
      <printOptions horizontalCentered="1"/>
      <pageSetup paperSize="9" firstPageNumber="28" fitToHeight="42" orientation="portrait" blackAndWhite="1" useFirstPageNumber="1" r:id="rId3"/>
      <headerFooter alignWithMargins="0">
        <oddHeader xml:space="preserve">&amp;C   </oddHeader>
        <oddFooter>&amp;C&amp;"Times New Roman,Bold"   Vol-IV    -    &amp;P</oddFooter>
      </headerFooter>
    </customSheetView>
    <customSheetView guid="{7CE36697-C418-4ED3-BCF0-EA686CB40E87}" scale="130" showPageBreaks="1" printArea="1" showAutoFilter="1" view="pageBreakPreview" showRuler="0">
      <selection activeCell="I4" sqref="I4"/>
      <rowBreaks count="48" manualBreakCount="48">
        <brk id="38" max="7" man="1"/>
        <brk id="72" max="7" man="1"/>
        <brk id="107" max="7" man="1"/>
        <brk id="140" max="7" man="1"/>
        <brk id="171" max="7" man="1"/>
        <brk id="200" max="7" man="1"/>
        <brk id="240" max="6" man="1"/>
        <brk id="259" max="6" man="1"/>
        <brk id="299" max="6" man="1"/>
        <brk id="304" max="6" man="1"/>
        <brk id="308" max="6" man="1"/>
        <brk id="344" max="6" man="1"/>
        <brk id="345" max="6" man="1"/>
        <brk id="360" max="6" man="1"/>
        <brk id="383" max="6" man="1"/>
        <brk id="384" max="6" man="1"/>
        <brk id="417" max="6" man="1"/>
        <brk id="421" max="6" man="1"/>
        <brk id="422" max="6" man="1"/>
        <brk id="457" max="6" man="1"/>
        <brk id="469" max="6" man="1"/>
        <brk id="489" max="6" man="1"/>
        <brk id="519" max="6" man="1"/>
        <brk id="522" max="6" man="1"/>
        <brk id="523" max="6" man="1"/>
        <brk id="556" max="6" man="1"/>
        <brk id="557" max="6" man="1"/>
        <brk id="571" max="6" man="1"/>
        <brk id="591" max="6" man="1"/>
        <brk id="626" max="6" man="1"/>
        <brk id="627" max="6" man="1"/>
        <brk id="661" max="6" man="1"/>
        <brk id="696" max="6" man="1"/>
        <brk id="712" max="6" man="1"/>
        <brk id="745" max="6" man="1"/>
        <brk id="753" max="6" man="1"/>
        <brk id="780" max="6" man="1"/>
        <brk id="812" max="6" man="1"/>
        <brk id="838" max="6" man="1"/>
        <brk id="868" max="6" man="1"/>
        <brk id="900" max="6" man="1"/>
        <brk id="934" max="6" man="1"/>
        <brk id="964" max="6" man="1"/>
        <brk id="971" max="6" man="1"/>
        <brk id="1000" max="6" man="1"/>
        <brk id="1001" max="6" man="1"/>
        <brk id="1034" max="6" man="1"/>
        <brk id="1036" max="6" man="1"/>
      </rowBreaks>
      <pageMargins left="0.74803149606299202" right="0.74803149606299202" top="0.74803149606299202" bottom="4.13" header="0.35" footer="3"/>
      <printOptions horizontalCentered="1"/>
      <pageSetup paperSize="9" firstPageNumber="126" fitToHeight="42"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B214:G214"/>
    <mergeCell ref="B13:G13"/>
    <mergeCell ref="B14:D14"/>
    <mergeCell ref="A1:G1"/>
    <mergeCell ref="A2:G2"/>
    <mergeCell ref="A4:G4"/>
    <mergeCell ref="B5:G5"/>
  </mergeCells>
  <phoneticPr fontId="15" type="noConversion"/>
  <printOptions horizontalCentered="1"/>
  <pageMargins left="0.74803149606299202" right="0.74803149606299202" top="0.74803149606299202" bottom="4.13" header="0.35" footer="3"/>
  <pageSetup paperSize="9" firstPageNumber="126" fitToHeight="42" orientation="portrait" blackAndWhite="1" useFirstPageNumber="1" r:id="rId5"/>
  <headerFooter alignWithMargins="0">
    <oddHeader xml:space="preserve">&amp;C   </oddHeader>
    <oddFooter>&amp;C&amp;"Times New Roman,Bold"&amp;P</oddFooter>
  </headerFooter>
  <rowBreaks count="48" manualBreakCount="48">
    <brk id="38" max="7" man="1"/>
    <brk id="72" max="7" man="1"/>
    <brk id="107" max="7" man="1"/>
    <brk id="140" max="7" man="1"/>
    <brk id="171" max="7" man="1"/>
    <brk id="200" max="7" man="1"/>
    <brk id="240" max="6" man="1"/>
    <brk id="259" max="6" man="1"/>
    <brk id="299" max="6" man="1"/>
    <brk id="304" max="6" man="1"/>
    <brk id="308" max="6" man="1"/>
    <brk id="344" max="6" man="1"/>
    <brk id="345" max="6" man="1"/>
    <brk id="360" max="6" man="1"/>
    <brk id="383" max="6" man="1"/>
    <brk id="384" max="6" man="1"/>
    <brk id="417" max="6" man="1"/>
    <brk id="421" max="6" man="1"/>
    <brk id="422" max="6" man="1"/>
    <brk id="457" max="6" man="1"/>
    <brk id="469" max="6" man="1"/>
    <brk id="489" max="6" man="1"/>
    <brk id="519" max="6" man="1"/>
    <brk id="522" max="6" man="1"/>
    <brk id="523" max="6" man="1"/>
    <brk id="556" max="6" man="1"/>
    <brk id="557" max="6" man="1"/>
    <brk id="571" max="6" man="1"/>
    <brk id="591" max="6" man="1"/>
    <brk id="626" max="6" man="1"/>
    <brk id="627" max="6" man="1"/>
    <brk id="661" max="6" man="1"/>
    <brk id="696" max="6" man="1"/>
    <brk id="712" max="6" man="1"/>
    <brk id="745" max="6" man="1"/>
    <brk id="753" max="6" man="1"/>
    <brk id="780" max="6" man="1"/>
    <brk id="812" max="6" man="1"/>
    <brk id="838" max="6" man="1"/>
    <brk id="868" max="6" man="1"/>
    <brk id="900" max="6" man="1"/>
    <brk id="934" max="6" man="1"/>
    <brk id="964" max="6" man="1"/>
    <brk id="971" max="6" man="1"/>
    <brk id="1000" max="6" man="1"/>
    <brk id="1001" max="6" man="1"/>
    <brk id="1034" max="6" man="1"/>
    <brk id="1036" max="6" man="1"/>
  </rowBreaks>
  <legacyDrawing r:id="rId6"/>
</worksheet>
</file>

<file path=xl/worksheets/sheet44.xml><?xml version="1.0" encoding="utf-8"?>
<worksheet xmlns="http://schemas.openxmlformats.org/spreadsheetml/2006/main" xmlns:r="http://schemas.openxmlformats.org/officeDocument/2006/relationships">
  <sheetPr syncVertical="1" syncRef="A77" transitionEvaluation="1" codeName="Sheet39"/>
  <dimension ref="A1:I92"/>
  <sheetViews>
    <sheetView view="pageBreakPreview" topLeftCell="A77" zoomScale="115" zoomScaleSheetLayoutView="100" workbookViewId="0">
      <selection activeCell="I87" sqref="I1:L87"/>
    </sheetView>
  </sheetViews>
  <sheetFormatPr defaultColWidth="11" defaultRowHeight="12.75"/>
  <cols>
    <col min="1" max="1" width="6.42578125" style="1414" customWidth="1"/>
    <col min="2" max="2" width="8.140625" style="1415" customWidth="1"/>
    <col min="3" max="3" width="34.5703125" style="1412" customWidth="1"/>
    <col min="4" max="4" width="7.140625" style="1419" customWidth="1"/>
    <col min="5" max="5" width="9.7109375" style="1419" customWidth="1"/>
    <col min="6" max="6" width="10.28515625" style="1412" customWidth="1"/>
    <col min="7" max="7" width="7.42578125" style="1412" bestFit="1" customWidth="1"/>
    <col min="8" max="8" width="2.5703125" style="1412" customWidth="1"/>
    <col min="9" max="16384" width="11" style="1412"/>
  </cols>
  <sheetData>
    <row r="1" spans="1:7">
      <c r="A1" s="2509" t="s">
        <v>166</v>
      </c>
      <c r="B1" s="2509"/>
      <c r="C1" s="2509"/>
      <c r="D1" s="2509"/>
      <c r="E1" s="2509"/>
      <c r="F1" s="2509"/>
      <c r="G1" s="2509"/>
    </row>
    <row r="2" spans="1:7">
      <c r="A2" s="2510" t="s">
        <v>167</v>
      </c>
      <c r="B2" s="2510"/>
      <c r="C2" s="2510"/>
      <c r="D2" s="2510"/>
      <c r="E2" s="2510"/>
      <c r="F2" s="2510"/>
      <c r="G2" s="2510"/>
    </row>
    <row r="3" spans="1:7">
      <c r="A3" s="2427" t="s">
        <v>1673</v>
      </c>
      <c r="B3" s="2427"/>
      <c r="C3" s="2427"/>
      <c r="D3" s="2427"/>
      <c r="E3" s="2427"/>
      <c r="F3" s="2427"/>
      <c r="G3" s="2427"/>
    </row>
    <row r="4" spans="1:7" ht="13.5">
      <c r="A4" s="1401"/>
      <c r="B4" s="2428"/>
      <c r="C4" s="2428"/>
      <c r="D4" s="2428"/>
      <c r="E4" s="2428"/>
      <c r="F4" s="2428"/>
      <c r="G4" s="2428"/>
    </row>
    <row r="5" spans="1:7">
      <c r="A5" s="1401"/>
      <c r="B5" s="927"/>
      <c r="C5" s="927"/>
      <c r="D5" s="1844"/>
      <c r="E5" s="1845" t="s">
        <v>1217</v>
      </c>
      <c r="F5" s="1845" t="s">
        <v>1218</v>
      </c>
      <c r="G5" s="1845" t="s">
        <v>1043</v>
      </c>
    </row>
    <row r="6" spans="1:7">
      <c r="A6" s="1401"/>
      <c r="B6" s="1847" t="s">
        <v>1219</v>
      </c>
      <c r="C6" s="927" t="s">
        <v>1220</v>
      </c>
      <c r="D6" s="1848" t="s">
        <v>518</v>
      </c>
      <c r="E6" s="935">
        <v>61521</v>
      </c>
      <c r="F6" s="935">
        <v>73400</v>
      </c>
      <c r="G6" s="935">
        <f>SUM(E6:F6)</f>
        <v>134921</v>
      </c>
    </row>
    <row r="7" spans="1:7">
      <c r="A7" s="1401"/>
      <c r="B7" s="1847" t="s">
        <v>1221</v>
      </c>
      <c r="C7" s="1850" t="s">
        <v>1222</v>
      </c>
      <c r="D7" s="1851"/>
      <c r="E7" s="936"/>
      <c r="F7" s="936"/>
      <c r="G7" s="936"/>
    </row>
    <row r="8" spans="1:7">
      <c r="A8" s="1401"/>
      <c r="B8" s="1847"/>
      <c r="C8" s="1850" t="s">
        <v>985</v>
      </c>
      <c r="D8" s="1851" t="s">
        <v>518</v>
      </c>
      <c r="E8" s="936">
        <f>G65</f>
        <v>21655</v>
      </c>
      <c r="F8" s="1853">
        <f>G83</f>
        <v>9300</v>
      </c>
      <c r="G8" s="936">
        <f>SUM(E8:F8)</f>
        <v>30955</v>
      </c>
    </row>
    <row r="9" spans="1:7">
      <c r="A9" s="1401"/>
      <c r="B9" s="1854" t="s">
        <v>517</v>
      </c>
      <c r="C9" s="927" t="s">
        <v>619</v>
      </c>
      <c r="D9" s="1855" t="s">
        <v>518</v>
      </c>
      <c r="E9" s="1856">
        <f>SUM(E6:E8)</f>
        <v>83176</v>
      </c>
      <c r="F9" s="1856">
        <f>SUM(F6:F8)</f>
        <v>82700</v>
      </c>
      <c r="G9" s="1856">
        <f>SUM(E9:F9)</f>
        <v>165876</v>
      </c>
    </row>
    <row r="10" spans="1:7">
      <c r="A10" s="1401"/>
      <c r="B10" s="1847"/>
      <c r="C10" s="927"/>
      <c r="D10" s="934"/>
      <c r="E10" s="934"/>
      <c r="F10" s="1848"/>
      <c r="G10" s="934"/>
    </row>
    <row r="11" spans="1:7" ht="13.7" customHeight="1">
      <c r="A11" s="1401"/>
      <c r="B11" s="1847" t="s">
        <v>620</v>
      </c>
      <c r="C11" s="927" t="s">
        <v>621</v>
      </c>
      <c r="D11" s="927"/>
      <c r="E11" s="927"/>
      <c r="F11" s="1859"/>
      <c r="G11" s="927"/>
    </row>
    <row r="12" spans="1:7" s="1413" customFormat="1" ht="13.5" customHeight="1" thickBot="1">
      <c r="A12" s="1861"/>
      <c r="B12" s="2425" t="s">
        <v>622</v>
      </c>
      <c r="C12" s="2425"/>
      <c r="D12" s="2425"/>
      <c r="E12" s="2425"/>
      <c r="F12" s="2425"/>
      <c r="G12" s="2425"/>
    </row>
    <row r="13" spans="1:7" s="1413" customFormat="1" ht="13.7" customHeight="1" thickTop="1" thickBot="1">
      <c r="A13" s="1861"/>
      <c r="B13" s="2433" t="s">
        <v>623</v>
      </c>
      <c r="C13" s="2433"/>
      <c r="D13" s="2433"/>
      <c r="E13" s="1782" t="s">
        <v>519</v>
      </c>
      <c r="F13" s="1782" t="s">
        <v>624</v>
      </c>
      <c r="G13" s="1865" t="s">
        <v>1043</v>
      </c>
    </row>
    <row r="14" spans="1:7" s="1413" customFormat="1" ht="13.7" customHeight="1" thickTop="1">
      <c r="A14" s="2210"/>
      <c r="B14" s="2211"/>
      <c r="C14" s="2212"/>
      <c r="D14" s="2213"/>
      <c r="E14" s="2213"/>
      <c r="F14" s="2213"/>
      <c r="G14" s="2213"/>
    </row>
    <row r="15" spans="1:7" ht="13.7" customHeight="1">
      <c r="C15" s="1416" t="s">
        <v>522</v>
      </c>
      <c r="D15" s="1417"/>
      <c r="E15" s="1417"/>
      <c r="F15" s="1417"/>
      <c r="G15" s="1417"/>
    </row>
    <row r="16" spans="1:7" ht="13.7" customHeight="1">
      <c r="A16" s="1414" t="s">
        <v>523</v>
      </c>
      <c r="B16" s="1418">
        <v>2204</v>
      </c>
      <c r="C16" s="1416" t="s">
        <v>444</v>
      </c>
      <c r="F16" s="1419"/>
      <c r="G16" s="1419"/>
    </row>
    <row r="17" spans="1:8" ht="13.7" customHeight="1">
      <c r="B17" s="1420">
        <v>1E-3</v>
      </c>
      <c r="C17" s="1416" t="s">
        <v>524</v>
      </c>
      <c r="F17" s="1419"/>
      <c r="G17" s="1419"/>
    </row>
    <row r="18" spans="1:8" ht="13.7" customHeight="1">
      <c r="B18" s="1421">
        <v>60</v>
      </c>
      <c r="C18" s="1422" t="s">
        <v>556</v>
      </c>
      <c r="F18" s="1419"/>
      <c r="G18" s="1419"/>
    </row>
    <row r="19" spans="1:8" ht="13.7" customHeight="1">
      <c r="A19" s="1423"/>
      <c r="B19" s="1424">
        <v>44</v>
      </c>
      <c r="C19" s="1425" t="s">
        <v>526</v>
      </c>
      <c r="F19" s="1419"/>
      <c r="G19" s="1419"/>
    </row>
    <row r="20" spans="1:8" ht="13.7" customHeight="1">
      <c r="A20" s="1423"/>
      <c r="B20" s="1426" t="s">
        <v>1052</v>
      </c>
      <c r="C20" s="1425" t="s">
        <v>528</v>
      </c>
      <c r="D20" s="78"/>
      <c r="E20" s="78">
        <v>5000</v>
      </c>
      <c r="F20" s="1913">
        <v>0</v>
      </c>
      <c r="G20" s="1417">
        <f>F20+E20</f>
        <v>5000</v>
      </c>
    </row>
    <row r="21" spans="1:8" ht="13.7" customHeight="1">
      <c r="A21" s="1423"/>
      <c r="B21" s="1426" t="s">
        <v>1053</v>
      </c>
      <c r="C21" s="1425" t="s">
        <v>530</v>
      </c>
      <c r="D21" s="25"/>
      <c r="E21" s="78">
        <v>400</v>
      </c>
      <c r="F21" s="1913">
        <v>0</v>
      </c>
      <c r="G21" s="1417">
        <f>F21+E21</f>
        <v>400</v>
      </c>
    </row>
    <row r="22" spans="1:8" ht="13.7" customHeight="1">
      <c r="B22" s="1427" t="s">
        <v>1054</v>
      </c>
      <c r="C22" s="1422" t="s">
        <v>532</v>
      </c>
      <c r="D22" s="25"/>
      <c r="E22" s="78">
        <v>1200</v>
      </c>
      <c r="F22" s="1913">
        <v>0</v>
      </c>
      <c r="G22" s="1417">
        <f>F22+E22</f>
        <v>1200</v>
      </c>
    </row>
    <row r="23" spans="1:8" ht="13.7" customHeight="1">
      <c r="A23" s="1414" t="s">
        <v>517</v>
      </c>
      <c r="B23" s="1421">
        <v>44</v>
      </c>
      <c r="C23" s="1422" t="s">
        <v>526</v>
      </c>
      <c r="D23" s="1444"/>
      <c r="E23" s="1428">
        <f>SUM(E20:E22)</f>
        <v>6600</v>
      </c>
      <c r="F23" s="1877">
        <f>SUM(F20:F22)</f>
        <v>0</v>
      </c>
      <c r="G23" s="1428">
        <f>SUM(G20:G22)</f>
        <v>6600</v>
      </c>
    </row>
    <row r="24" spans="1:8" ht="13.7" customHeight="1">
      <c r="B24" s="1427"/>
      <c r="C24" s="1422"/>
      <c r="D24" s="1438"/>
      <c r="E24" s="1429"/>
      <c r="F24" s="1429"/>
      <c r="G24" s="1429"/>
    </row>
    <row r="25" spans="1:8" ht="13.7" customHeight="1">
      <c r="B25" s="1424">
        <v>43</v>
      </c>
      <c r="C25" s="1425" t="s">
        <v>168</v>
      </c>
      <c r="D25" s="1438"/>
      <c r="E25" s="1429"/>
      <c r="F25" s="1429"/>
      <c r="G25" s="1429"/>
    </row>
    <row r="26" spans="1:8" ht="13.7" customHeight="1">
      <c r="B26" s="1427" t="s">
        <v>169</v>
      </c>
      <c r="C26" s="1422" t="s">
        <v>528</v>
      </c>
      <c r="D26" s="25"/>
      <c r="E26" s="78">
        <v>2000</v>
      </c>
      <c r="F26" s="1913">
        <v>0</v>
      </c>
      <c r="G26" s="1429">
        <f>F26+E26</f>
        <v>2000</v>
      </c>
    </row>
    <row r="27" spans="1:8" ht="13.7" customHeight="1">
      <c r="B27" s="1427" t="s">
        <v>170</v>
      </c>
      <c r="C27" s="1422" t="s">
        <v>530</v>
      </c>
      <c r="D27" s="25"/>
      <c r="E27" s="78">
        <v>400</v>
      </c>
      <c r="F27" s="1913">
        <v>0</v>
      </c>
      <c r="G27" s="1429">
        <f>F27+E27</f>
        <v>400</v>
      </c>
    </row>
    <row r="28" spans="1:8" ht="13.7" customHeight="1">
      <c r="B28" s="1427" t="s">
        <v>171</v>
      </c>
      <c r="C28" s="1422" t="s">
        <v>532</v>
      </c>
      <c r="D28" s="25"/>
      <c r="E28" s="1777">
        <v>0</v>
      </c>
      <c r="F28" s="1430">
        <v>55</v>
      </c>
      <c r="G28" s="1429">
        <f>F28+E28</f>
        <v>55</v>
      </c>
    </row>
    <row r="29" spans="1:8" ht="13.7" customHeight="1">
      <c r="A29" s="1414" t="s">
        <v>517</v>
      </c>
      <c r="B29" s="1421">
        <v>43</v>
      </c>
      <c r="C29" s="1422" t="s">
        <v>168</v>
      </c>
      <c r="D29" s="1438"/>
      <c r="E29" s="1431">
        <f>SUM(E26:E28)</f>
        <v>2400</v>
      </c>
      <c r="F29" s="1432">
        <f>SUM(F26:F28)</f>
        <v>55</v>
      </c>
      <c r="G29" s="1431">
        <f>SUM(G26:G28)</f>
        <v>2455</v>
      </c>
    </row>
    <row r="30" spans="1:8" ht="13.7" customHeight="1">
      <c r="A30" s="1414" t="s">
        <v>517</v>
      </c>
      <c r="B30" s="1421">
        <v>60</v>
      </c>
      <c r="C30" s="1422" t="s">
        <v>556</v>
      </c>
      <c r="D30" s="1438"/>
      <c r="E30" s="1431">
        <f>E29+E23</f>
        <v>9000</v>
      </c>
      <c r="F30" s="1432">
        <f>F29+F23</f>
        <v>55</v>
      </c>
      <c r="G30" s="1431">
        <f>G29+G23</f>
        <v>9055</v>
      </c>
    </row>
    <row r="31" spans="1:8" ht="13.7" customHeight="1">
      <c r="A31" s="1423" t="s">
        <v>517</v>
      </c>
      <c r="B31" s="1436">
        <v>1E-3</v>
      </c>
      <c r="C31" s="1437" t="s">
        <v>524</v>
      </c>
      <c r="D31" s="1438"/>
      <c r="E31" s="1431">
        <f>E30</f>
        <v>9000</v>
      </c>
      <c r="F31" s="1432">
        <f>F30</f>
        <v>55</v>
      </c>
      <c r="G31" s="1431">
        <f>G30</f>
        <v>9055</v>
      </c>
      <c r="H31" s="1412" t="s">
        <v>697</v>
      </c>
    </row>
    <row r="32" spans="1:8">
      <c r="A32" s="1423"/>
      <c r="B32" s="1436"/>
      <c r="C32" s="1437"/>
      <c r="D32" s="1438"/>
      <c r="E32" s="1438"/>
      <c r="F32" s="1439"/>
      <c r="G32" s="1438"/>
    </row>
    <row r="33" spans="1:9" ht="13.35" customHeight="1">
      <c r="B33" s="1420">
        <v>0.10199999999999999</v>
      </c>
      <c r="C33" s="1416" t="s">
        <v>172</v>
      </c>
      <c r="D33" s="1443"/>
      <c r="E33" s="1440"/>
      <c r="F33" s="1440"/>
      <c r="G33" s="1440"/>
    </row>
    <row r="34" spans="1:9" ht="13.35" customHeight="1">
      <c r="B34" s="1421">
        <v>61</v>
      </c>
      <c r="C34" s="1422" t="s">
        <v>173</v>
      </c>
      <c r="D34" s="1443"/>
      <c r="E34" s="1440"/>
      <c r="F34" s="1429"/>
      <c r="G34" s="1429"/>
    </row>
    <row r="35" spans="1:9" ht="13.35" customHeight="1">
      <c r="A35" s="1423"/>
      <c r="B35" s="1441" t="s">
        <v>1831</v>
      </c>
      <c r="C35" s="1425" t="s">
        <v>532</v>
      </c>
      <c r="D35" s="25"/>
      <c r="E35" s="25">
        <v>3700</v>
      </c>
      <c r="F35" s="2223">
        <v>0</v>
      </c>
      <c r="G35" s="1444">
        <f>F35+E35</f>
        <v>3700</v>
      </c>
    </row>
    <row r="36" spans="1:9" ht="13.35" customHeight="1">
      <c r="A36" s="1423"/>
      <c r="B36" s="1441" t="s">
        <v>505</v>
      </c>
      <c r="C36" s="1425" t="s">
        <v>195</v>
      </c>
      <c r="D36" s="25"/>
      <c r="E36" s="25">
        <v>300</v>
      </c>
      <c r="F36" s="2223">
        <v>0</v>
      </c>
      <c r="G36" s="25">
        <f>F36+E36</f>
        <v>300</v>
      </c>
    </row>
    <row r="37" spans="1:9" ht="13.35" customHeight="1">
      <c r="A37" s="1433" t="s">
        <v>517</v>
      </c>
      <c r="B37" s="2224">
        <v>61</v>
      </c>
      <c r="C37" s="2220" t="s">
        <v>173</v>
      </c>
      <c r="D37" s="1466"/>
      <c r="E37" s="1442">
        <f>SUM(E35:E36)</f>
        <v>4000</v>
      </c>
      <c r="F37" s="1923">
        <f>SUM(F35:F36)</f>
        <v>0</v>
      </c>
      <c r="G37" s="1442">
        <f>SUM(G35:G36)</f>
        <v>4000</v>
      </c>
      <c r="H37" s="1412" t="s">
        <v>697</v>
      </c>
    </row>
    <row r="38" spans="1:9" ht="25.5">
      <c r="A38" s="2221"/>
      <c r="B38" s="2225">
        <v>65</v>
      </c>
      <c r="C38" s="2222" t="s">
        <v>109</v>
      </c>
      <c r="D38" s="1449"/>
      <c r="E38" s="1449"/>
      <c r="F38" s="1449"/>
      <c r="G38" s="1449"/>
    </row>
    <row r="39" spans="1:9" ht="13.35" customHeight="1">
      <c r="B39" s="1421" t="s">
        <v>440</v>
      </c>
      <c r="C39" s="1422" t="s">
        <v>1237</v>
      </c>
      <c r="D39" s="25"/>
      <c r="E39" s="78">
        <v>400</v>
      </c>
      <c r="F39" s="2214">
        <v>0</v>
      </c>
      <c r="G39" s="78">
        <f>F39+E39</f>
        <v>400</v>
      </c>
      <c r="H39" s="1412" t="s">
        <v>2091</v>
      </c>
      <c r="I39" s="1445"/>
    </row>
    <row r="40" spans="1:9" ht="25.5">
      <c r="A40" s="1414" t="s">
        <v>517</v>
      </c>
      <c r="B40" s="1421">
        <v>65</v>
      </c>
      <c r="C40" s="1422" t="s">
        <v>1238</v>
      </c>
      <c r="D40" s="1444"/>
      <c r="E40" s="32">
        <f>SUM(E39:E39)</f>
        <v>400</v>
      </c>
      <c r="F40" s="2215">
        <f>SUM(F39:F39)</f>
        <v>0</v>
      </c>
      <c r="G40" s="32">
        <f>SUM(G39:G39)</f>
        <v>400</v>
      </c>
      <c r="I40" s="1445"/>
    </row>
    <row r="41" spans="1:9" ht="13.35" customHeight="1">
      <c r="A41" s="1423" t="s">
        <v>517</v>
      </c>
      <c r="B41" s="1436">
        <v>0.10199999999999999</v>
      </c>
      <c r="C41" s="1437" t="s">
        <v>172</v>
      </c>
      <c r="D41" s="1444"/>
      <c r="E41" s="1446">
        <f>E40+E37</f>
        <v>4400</v>
      </c>
      <c r="F41" s="2216">
        <f>F40+F37</f>
        <v>0</v>
      </c>
      <c r="G41" s="1446">
        <f>G40+G37</f>
        <v>4400</v>
      </c>
    </row>
    <row r="42" spans="1:9" ht="13.35" customHeight="1">
      <c r="A42" s="1423"/>
      <c r="B42" s="1447"/>
      <c r="C42" s="1437"/>
      <c r="D42" s="1438"/>
      <c r="E42" s="1438"/>
      <c r="F42" s="1438"/>
      <c r="G42" s="1438"/>
    </row>
    <row r="43" spans="1:9" ht="25.5">
      <c r="B43" s="1420">
        <v>0.10299999999999999</v>
      </c>
      <c r="C43" s="1437" t="s">
        <v>1239</v>
      </c>
      <c r="D43" s="1443"/>
      <c r="E43" s="1440"/>
      <c r="F43" s="1440"/>
      <c r="G43" s="1440"/>
    </row>
    <row r="44" spans="1:9" ht="13.35" customHeight="1">
      <c r="B44" s="1421">
        <v>64</v>
      </c>
      <c r="C44" s="1422" t="s">
        <v>1240</v>
      </c>
      <c r="D44" s="1443"/>
      <c r="E44" s="1440"/>
      <c r="F44" s="1440"/>
      <c r="G44" s="1440"/>
    </row>
    <row r="45" spans="1:9" ht="13.35" customHeight="1">
      <c r="A45" s="1423"/>
      <c r="B45" s="1426" t="s">
        <v>439</v>
      </c>
      <c r="C45" s="1425" t="s">
        <v>1695</v>
      </c>
      <c r="D45" s="25"/>
      <c r="E45" s="25">
        <v>500</v>
      </c>
      <c r="F45" s="1914">
        <v>0</v>
      </c>
      <c r="G45" s="25">
        <f>F45+E45</f>
        <v>500</v>
      </c>
      <c r="H45" s="1412" t="s">
        <v>1509</v>
      </c>
    </row>
    <row r="46" spans="1:9" ht="13.35" customHeight="1">
      <c r="A46" s="1423" t="s">
        <v>517</v>
      </c>
      <c r="B46" s="1424">
        <v>64</v>
      </c>
      <c r="C46" s="1425" t="s">
        <v>1240</v>
      </c>
      <c r="D46" s="1444"/>
      <c r="E46" s="32">
        <f t="shared" ref="E46:G47" si="0">E45</f>
        <v>500</v>
      </c>
      <c r="F46" s="1877">
        <f t="shared" si="0"/>
        <v>0</v>
      </c>
      <c r="G46" s="32">
        <f t="shared" si="0"/>
        <v>500</v>
      </c>
    </row>
    <row r="47" spans="1:9" ht="25.5">
      <c r="A47" s="1423" t="s">
        <v>517</v>
      </c>
      <c r="B47" s="1436">
        <v>0.10299999999999999</v>
      </c>
      <c r="C47" s="1437" t="s">
        <v>1239</v>
      </c>
      <c r="D47" s="1444"/>
      <c r="E47" s="34">
        <f t="shared" si="0"/>
        <v>500</v>
      </c>
      <c r="F47" s="2216">
        <f t="shared" si="0"/>
        <v>0</v>
      </c>
      <c r="G47" s="34">
        <f t="shared" si="0"/>
        <v>500</v>
      </c>
    </row>
    <row r="48" spans="1:9" ht="2.25" customHeight="1">
      <c r="A48" s="1423"/>
      <c r="B48" s="1447"/>
      <c r="C48" s="1437"/>
      <c r="D48" s="1438"/>
      <c r="E48" s="1438"/>
      <c r="F48" s="1438"/>
      <c r="G48" s="1439"/>
    </row>
    <row r="49" spans="1:8">
      <c r="B49" s="1420">
        <v>0.104</v>
      </c>
      <c r="C49" s="1416" t="s">
        <v>1696</v>
      </c>
      <c r="D49" s="1443"/>
      <c r="E49" s="1440"/>
      <c r="F49" s="1440"/>
      <c r="G49" s="1440"/>
    </row>
    <row r="50" spans="1:8">
      <c r="B50" s="1421">
        <v>65</v>
      </c>
      <c r="C50" s="1422" t="s">
        <v>1697</v>
      </c>
      <c r="D50" s="1443"/>
      <c r="E50" s="1440"/>
      <c r="F50" s="1440"/>
      <c r="G50" s="1440"/>
    </row>
    <row r="51" spans="1:8">
      <c r="B51" s="1427" t="s">
        <v>440</v>
      </c>
      <c r="C51" s="1422" t="s">
        <v>1698</v>
      </c>
      <c r="D51" s="25"/>
      <c r="E51" s="78">
        <v>2000</v>
      </c>
      <c r="F51" s="1913">
        <v>0</v>
      </c>
      <c r="G51" s="78">
        <f>F51+E51</f>
        <v>2000</v>
      </c>
      <c r="H51" s="1412" t="s">
        <v>1501</v>
      </c>
    </row>
    <row r="52" spans="1:8">
      <c r="B52" s="1427" t="s">
        <v>1791</v>
      </c>
      <c r="C52" s="1422" t="s">
        <v>99</v>
      </c>
      <c r="D52" s="25"/>
      <c r="E52" s="78">
        <v>1000</v>
      </c>
      <c r="F52" s="1913">
        <v>0</v>
      </c>
      <c r="G52" s="78">
        <f>F52+E52</f>
        <v>1000</v>
      </c>
      <c r="H52" s="1412" t="s">
        <v>1501</v>
      </c>
    </row>
    <row r="53" spans="1:8">
      <c r="B53" s="1427" t="s">
        <v>100</v>
      </c>
      <c r="C53" s="1422" t="s">
        <v>101</v>
      </c>
      <c r="D53" s="25"/>
      <c r="E53" s="78">
        <v>1700</v>
      </c>
      <c r="F53" s="1913">
        <v>0</v>
      </c>
      <c r="G53" s="78">
        <f>F53+E53</f>
        <v>1700</v>
      </c>
      <c r="H53" s="1412" t="s">
        <v>1502</v>
      </c>
    </row>
    <row r="54" spans="1:8">
      <c r="B54" s="1426" t="s">
        <v>1061</v>
      </c>
      <c r="C54" s="1425" t="s">
        <v>1546</v>
      </c>
      <c r="D54" s="25"/>
      <c r="E54" s="25">
        <v>500</v>
      </c>
      <c r="F54" s="1914">
        <v>0</v>
      </c>
      <c r="G54" s="25">
        <f>F54+E54</f>
        <v>500</v>
      </c>
      <c r="H54" s="1412" t="s">
        <v>174</v>
      </c>
    </row>
    <row r="55" spans="1:8">
      <c r="B55" s="1427" t="s">
        <v>673</v>
      </c>
      <c r="C55" s="1448" t="s">
        <v>674</v>
      </c>
      <c r="D55" s="25"/>
      <c r="E55" s="25">
        <v>500</v>
      </c>
      <c r="F55" s="1913">
        <v>0</v>
      </c>
      <c r="G55" s="78">
        <f>E55</f>
        <v>500</v>
      </c>
    </row>
    <row r="56" spans="1:8">
      <c r="A56" s="1423" t="s">
        <v>517</v>
      </c>
      <c r="B56" s="1424">
        <v>65</v>
      </c>
      <c r="C56" s="1425" t="s">
        <v>1697</v>
      </c>
      <c r="D56" s="1444"/>
      <c r="E56" s="32">
        <f>SUM(E51:E55)</f>
        <v>5700</v>
      </c>
      <c r="F56" s="1877">
        <f>SUM(F51:F55)</f>
        <v>0</v>
      </c>
      <c r="G56" s="32">
        <f>SUM(G51:G55)</f>
        <v>5700</v>
      </c>
    </row>
    <row r="57" spans="1:8">
      <c r="B57" s="1421"/>
      <c r="C57" s="1422"/>
      <c r="D57" s="1438"/>
      <c r="E57" s="1449"/>
      <c r="F57" s="1449"/>
      <c r="G57" s="1449"/>
    </row>
    <row r="58" spans="1:8">
      <c r="A58" s="1423"/>
      <c r="B58" s="1424">
        <v>66</v>
      </c>
      <c r="C58" s="1425" t="s">
        <v>1958</v>
      </c>
      <c r="D58" s="1438"/>
      <c r="E58" s="1438"/>
      <c r="F58" s="1438"/>
      <c r="G58" s="1438"/>
    </row>
    <row r="59" spans="1:8">
      <c r="A59" s="1423"/>
      <c r="B59" s="1424" t="s">
        <v>591</v>
      </c>
      <c r="C59" s="1425" t="s">
        <v>532</v>
      </c>
      <c r="D59" s="25"/>
      <c r="E59" s="25">
        <v>500</v>
      </c>
      <c r="F59" s="1914">
        <v>0</v>
      </c>
      <c r="G59" s="25">
        <f>F59+E59</f>
        <v>500</v>
      </c>
      <c r="H59" s="1412" t="s">
        <v>697</v>
      </c>
    </row>
    <row r="60" spans="1:8">
      <c r="A60" s="1423"/>
      <c r="B60" s="1424" t="s">
        <v>592</v>
      </c>
      <c r="C60" s="1425" t="s">
        <v>534</v>
      </c>
      <c r="D60" s="25"/>
      <c r="E60" s="25">
        <v>1300</v>
      </c>
      <c r="F60" s="1914">
        <v>0</v>
      </c>
      <c r="G60" s="25">
        <f>F60+E60</f>
        <v>1300</v>
      </c>
      <c r="H60" s="1412" t="s">
        <v>697</v>
      </c>
    </row>
    <row r="61" spans="1:8" ht="25.5">
      <c r="A61" s="1423"/>
      <c r="B61" s="1424" t="s">
        <v>671</v>
      </c>
      <c r="C61" s="1425" t="s">
        <v>672</v>
      </c>
      <c r="D61" s="25"/>
      <c r="E61" s="25">
        <v>200</v>
      </c>
      <c r="F61" s="1914">
        <v>0</v>
      </c>
      <c r="G61" s="25">
        <f>F61+E61</f>
        <v>200</v>
      </c>
      <c r="H61" s="1412" t="s">
        <v>2091</v>
      </c>
    </row>
    <row r="62" spans="1:8">
      <c r="A62" s="1423" t="s">
        <v>517</v>
      </c>
      <c r="B62" s="1424">
        <v>66</v>
      </c>
      <c r="C62" s="1425" t="s">
        <v>1958</v>
      </c>
      <c r="D62" s="1444"/>
      <c r="E62" s="32">
        <f>SUM(E59:E61)</f>
        <v>2000</v>
      </c>
      <c r="F62" s="1877">
        <f>SUM(F59:F61)</f>
        <v>0</v>
      </c>
      <c r="G62" s="32">
        <f>SUM(G59:G61)</f>
        <v>2000</v>
      </c>
    </row>
    <row r="63" spans="1:8">
      <c r="A63" s="1433" t="s">
        <v>517</v>
      </c>
      <c r="B63" s="1434">
        <v>0.104</v>
      </c>
      <c r="C63" s="1435" t="s">
        <v>1696</v>
      </c>
      <c r="D63" s="1446"/>
      <c r="E63" s="32">
        <f>E62+E56</f>
        <v>7700</v>
      </c>
      <c r="F63" s="1877">
        <f>F62+F56</f>
        <v>0</v>
      </c>
      <c r="G63" s="32">
        <f>G62+G56</f>
        <v>7700</v>
      </c>
    </row>
    <row r="64" spans="1:8">
      <c r="A64" s="1414" t="s">
        <v>517</v>
      </c>
      <c r="B64" s="1418">
        <v>2204</v>
      </c>
      <c r="C64" s="1416" t="s">
        <v>444</v>
      </c>
      <c r="D64" s="1428"/>
      <c r="E64" s="1428">
        <f>E63+E47+E41+E31</f>
        <v>21600</v>
      </c>
      <c r="F64" s="1428">
        <f>F63+F47+F41+F31</f>
        <v>55</v>
      </c>
      <c r="G64" s="1428">
        <f>G63+G47+G41+G31</f>
        <v>21655</v>
      </c>
    </row>
    <row r="65" spans="1:8">
      <c r="A65" s="1450" t="s">
        <v>517</v>
      </c>
      <c r="B65" s="1451"/>
      <c r="C65" s="1452" t="s">
        <v>522</v>
      </c>
      <c r="D65" s="1428"/>
      <c r="E65" s="1428">
        <f>E64</f>
        <v>21600</v>
      </c>
      <c r="F65" s="1428">
        <f>F64</f>
        <v>55</v>
      </c>
      <c r="G65" s="1428">
        <f>G64</f>
        <v>21655</v>
      </c>
    </row>
    <row r="66" spans="1:8">
      <c r="A66" s="1423"/>
      <c r="B66" s="1447"/>
      <c r="C66" s="1437"/>
      <c r="D66" s="1444"/>
      <c r="E66" s="1444"/>
      <c r="F66" s="1444"/>
      <c r="G66" s="1444"/>
    </row>
    <row r="67" spans="1:8">
      <c r="A67" s="1423"/>
      <c r="B67" s="1447"/>
      <c r="C67" s="1437"/>
      <c r="D67" s="1444"/>
      <c r="E67" s="1444"/>
      <c r="F67" s="1444"/>
      <c r="G67" s="1444"/>
    </row>
    <row r="68" spans="1:8">
      <c r="A68" s="1423"/>
      <c r="B68" s="1447"/>
      <c r="C68" s="1437"/>
      <c r="D68" s="1444"/>
      <c r="E68" s="1444"/>
      <c r="F68" s="1444"/>
      <c r="G68" s="1444"/>
    </row>
    <row r="69" spans="1:8">
      <c r="A69" s="1423"/>
      <c r="B69" s="1447"/>
      <c r="C69" s="1437"/>
      <c r="D69" s="1444"/>
      <c r="E69" s="1444"/>
      <c r="F69" s="1444"/>
      <c r="G69" s="1444"/>
    </row>
    <row r="70" spans="1:8">
      <c r="B70" s="1418"/>
      <c r="C70" s="1416"/>
      <c r="D70" s="1429"/>
      <c r="E70" s="1429"/>
      <c r="F70" s="1429"/>
      <c r="G70" s="1429"/>
    </row>
    <row r="71" spans="1:8">
      <c r="C71" s="1453" t="s">
        <v>1392</v>
      </c>
      <c r="D71" s="1440"/>
      <c r="E71" s="1440"/>
      <c r="F71" s="1440"/>
      <c r="G71" s="1440"/>
    </row>
    <row r="72" spans="1:8" ht="27" customHeight="1">
      <c r="A72" s="1414" t="s">
        <v>523</v>
      </c>
      <c r="B72" s="1454">
        <v>4202</v>
      </c>
      <c r="C72" s="1455" t="s">
        <v>1961</v>
      </c>
      <c r="D72" s="1456"/>
      <c r="E72" s="1456"/>
      <c r="F72" s="1456"/>
      <c r="G72" s="1456"/>
    </row>
    <row r="73" spans="1:8">
      <c r="A73" s="1457"/>
      <c r="B73" s="1458">
        <v>3</v>
      </c>
      <c r="C73" s="1459" t="s">
        <v>65</v>
      </c>
      <c r="D73" s="1456"/>
      <c r="E73" s="1456"/>
      <c r="F73" s="1456"/>
      <c r="G73" s="1456"/>
    </row>
    <row r="74" spans="1:8">
      <c r="A74" s="1461"/>
      <c r="B74" s="1436">
        <v>3.1019999999999999</v>
      </c>
      <c r="C74" s="1455" t="s">
        <v>1962</v>
      </c>
      <c r="D74" s="1922"/>
      <c r="E74" s="1922"/>
      <c r="F74" s="1922"/>
      <c r="G74" s="1922"/>
    </row>
    <row r="75" spans="1:8" s="1445" customFormat="1">
      <c r="A75" s="1457"/>
      <c r="B75" s="1421">
        <v>61</v>
      </c>
      <c r="C75" s="1460" t="s">
        <v>1963</v>
      </c>
      <c r="D75" s="1456"/>
      <c r="E75" s="1456"/>
      <c r="F75" s="1456"/>
      <c r="G75" s="1456"/>
    </row>
    <row r="76" spans="1:8" s="1445" customFormat="1" ht="27" customHeight="1">
      <c r="A76" s="1461"/>
      <c r="B76" s="1462" t="s">
        <v>1964</v>
      </c>
      <c r="C76" s="1448" t="s">
        <v>108</v>
      </c>
      <c r="D76" s="25"/>
      <c r="E76" s="25">
        <v>1800</v>
      </c>
      <c r="F76" s="2217">
        <v>0</v>
      </c>
      <c r="G76" s="25">
        <f>F76+E76</f>
        <v>1800</v>
      </c>
      <c r="H76" s="1445" t="s">
        <v>2091</v>
      </c>
    </row>
    <row r="77" spans="1:8" s="1445" customFormat="1" ht="25.5">
      <c r="A77" s="1461"/>
      <c r="B77" s="1462" t="s">
        <v>1966</v>
      </c>
      <c r="C77" s="182" t="s">
        <v>110</v>
      </c>
      <c r="D77" s="78"/>
      <c r="E77" s="25">
        <v>2500</v>
      </c>
      <c r="F77" s="1914">
        <v>0</v>
      </c>
      <c r="G77" s="25">
        <f>F77+E77</f>
        <v>2500</v>
      </c>
      <c r="H77" s="1445" t="s">
        <v>175</v>
      </c>
    </row>
    <row r="78" spans="1:8" s="1445" customFormat="1">
      <c r="A78" s="1461"/>
      <c r="B78" s="1462" t="s">
        <v>428</v>
      </c>
      <c r="C78" s="182" t="s">
        <v>429</v>
      </c>
      <c r="D78" s="78"/>
      <c r="E78" s="25">
        <v>5000</v>
      </c>
      <c r="F78" s="1914">
        <v>0</v>
      </c>
      <c r="G78" s="25">
        <f>E78</f>
        <v>5000</v>
      </c>
      <c r="H78" s="1445" t="s">
        <v>1198</v>
      </c>
    </row>
    <row r="79" spans="1:8" s="1445" customFormat="1">
      <c r="A79" s="1457" t="s">
        <v>517</v>
      </c>
      <c r="B79" s="1421">
        <v>61</v>
      </c>
      <c r="C79" s="1460" t="s">
        <v>1963</v>
      </c>
      <c r="D79" s="32"/>
      <c r="E79" s="32">
        <f>SUM(E76:E78)</f>
        <v>9300</v>
      </c>
      <c r="F79" s="1877">
        <f>SUM(F76:F78)</f>
        <v>0</v>
      </c>
      <c r="G79" s="32">
        <f>SUM(G76:G78)</f>
        <v>9300</v>
      </c>
    </row>
    <row r="80" spans="1:8" s="1445" customFormat="1">
      <c r="A80" s="1461" t="s">
        <v>517</v>
      </c>
      <c r="B80" s="1436">
        <v>3.1019999999999999</v>
      </c>
      <c r="C80" s="1463" t="s">
        <v>1967</v>
      </c>
      <c r="D80" s="1464"/>
      <c r="E80" s="32">
        <f t="shared" ref="E80:G83" si="1">E79</f>
        <v>9300</v>
      </c>
      <c r="F80" s="2218">
        <f t="shared" si="1"/>
        <v>0</v>
      </c>
      <c r="G80" s="32">
        <f t="shared" si="1"/>
        <v>9300</v>
      </c>
    </row>
    <row r="81" spans="1:7" s="1445" customFormat="1">
      <c r="A81" s="1461" t="s">
        <v>517</v>
      </c>
      <c r="B81" s="1465">
        <v>3</v>
      </c>
      <c r="C81" s="1448" t="s">
        <v>444</v>
      </c>
      <c r="D81" s="1464"/>
      <c r="E81" s="32">
        <f t="shared" si="1"/>
        <v>9300</v>
      </c>
      <c r="F81" s="2218">
        <f t="shared" si="1"/>
        <v>0</v>
      </c>
      <c r="G81" s="32">
        <f t="shared" si="1"/>
        <v>9300</v>
      </c>
    </row>
    <row r="82" spans="1:7" s="1445" customFormat="1" ht="25.5">
      <c r="A82" s="1414" t="s">
        <v>517</v>
      </c>
      <c r="B82" s="1454">
        <v>4202</v>
      </c>
      <c r="C82" s="1455" t="s">
        <v>1961</v>
      </c>
      <c r="D82" s="1466"/>
      <c r="E82" s="239">
        <f t="shared" si="1"/>
        <v>9300</v>
      </c>
      <c r="F82" s="2219">
        <f t="shared" si="1"/>
        <v>0</v>
      </c>
      <c r="G82" s="239">
        <f t="shared" si="1"/>
        <v>9300</v>
      </c>
    </row>
    <row r="83" spans="1:7" s="1445" customFormat="1">
      <c r="A83" s="1450" t="s">
        <v>517</v>
      </c>
      <c r="B83" s="1451"/>
      <c r="C83" s="1467" t="s">
        <v>1392</v>
      </c>
      <c r="D83" s="1466"/>
      <c r="E83" s="239">
        <f t="shared" si="1"/>
        <v>9300</v>
      </c>
      <c r="F83" s="2219">
        <f t="shared" si="1"/>
        <v>0</v>
      </c>
      <c r="G83" s="239">
        <f t="shared" si="1"/>
        <v>9300</v>
      </c>
    </row>
    <row r="84" spans="1:7" s="1445" customFormat="1">
      <c r="A84" s="1450" t="s">
        <v>517</v>
      </c>
      <c r="B84" s="1451"/>
      <c r="C84" s="1467" t="s">
        <v>518</v>
      </c>
      <c r="D84" s="1442"/>
      <c r="E84" s="1442">
        <f>E83+E65</f>
        <v>30900</v>
      </c>
      <c r="F84" s="1442">
        <f>F83+F65</f>
        <v>55</v>
      </c>
      <c r="G84" s="1466">
        <f>G83+G65</f>
        <v>30955</v>
      </c>
    </row>
    <row r="85" spans="1:7">
      <c r="B85" s="589" t="s">
        <v>1925</v>
      </c>
    </row>
    <row r="86" spans="1:7">
      <c r="B86" s="1962"/>
    </row>
    <row r="87" spans="1:7" ht="58.5" customHeight="1">
      <c r="B87" s="2507" t="s">
        <v>111</v>
      </c>
      <c r="C87" s="2507"/>
      <c r="D87" s="2508"/>
      <c r="E87" s="2508"/>
      <c r="F87" s="2507"/>
      <c r="G87" s="2507"/>
    </row>
    <row r="89" spans="1:7" ht="13.5" thickBot="1"/>
    <row r="90" spans="1:7" ht="13.5" thickTop="1">
      <c r="B90" s="1826"/>
      <c r="C90" s="1826"/>
      <c r="D90" s="1864"/>
      <c r="E90" s="1826"/>
      <c r="F90" s="1864"/>
      <c r="G90" s="1951"/>
    </row>
    <row r="92" spans="1:7">
      <c r="B92" s="673"/>
      <c r="C92" s="673"/>
      <c r="D92" s="673"/>
      <c r="E92" s="673"/>
      <c r="F92" s="673"/>
      <c r="G92" s="673"/>
    </row>
  </sheetData>
  <autoFilter ref="A13:K87">
    <filterColumn colId="1" showButton="0"/>
    <filterColumn colId="2" showButton="0"/>
  </autoFilter>
  <customSheetViews>
    <customSheetView guid="{44B5F5DE-C96C-4269-969A-574D4EEEEEF5}" scale="115" showPageBreaks="1" printArea="1" showAutoFilter="1" view="pageBreakPreview" showRuler="0" topLeftCell="A76">
      <selection activeCell="J84" sqref="J84"/>
      <pageMargins left="0.74803149606299202" right="0.74803149606299202" top="0.74803149606299202" bottom="4.13" header="0.35" footer="3"/>
      <printOptions horizontalCentered="1"/>
      <pageSetup paperSize="9" firstPageNumber="133" orientation="portrait" blackAndWhite="1" useFirstPageNumber="1" r:id="rId1"/>
      <headerFooter alignWithMargins="0">
        <oddHeader xml:space="preserve">&amp;C   </oddHeader>
        <oddFooter>&amp;C&amp;"Times New Roman,Bold"&amp;P</oddFooter>
      </headerFooter>
      <autoFilter ref="B1:L1"/>
    </customSheetView>
    <customSheetView guid="{F13B090A-ECDA-4418-9F13-644A873400E7}" showRuler="0" topLeftCell="A88">
      <selection activeCell="B120" sqref="B120:G120"/>
      <pageMargins left="0.74803149606299202" right="0.39370078740157499" top="0.74803149606299202" bottom="0.90551181102362199" header="0.511811023622047" footer="0.59055118110236204"/>
      <printOptions horizontalCentered="1"/>
      <pageSetup paperSize="9" firstPageNumber="33" orientation="landscape" blackAndWhite="1" useFirstPageNumber="1" r:id="rId2"/>
      <headerFooter alignWithMargins="0">
        <oddHeader xml:space="preserve">&amp;C   </oddHeader>
        <oddFooter>&amp;C&amp;"Times New Roman,Bold"   Vol-IV     -    &amp;P</oddFooter>
      </headerFooter>
    </customSheetView>
    <customSheetView guid="{63DB0950-E90F-4380-862C-985B5EB19119}" showRuler="0" topLeftCell="A88">
      <selection activeCell="B120" sqref="B120:G120"/>
      <pageMargins left="0.74803149606299202" right="0.39370078740157499" top="0.74803149606299202" bottom="0.90551181102362199" header="0.511811023622047" footer="0.59055118110236204"/>
      <printOptions horizontalCentered="1"/>
      <pageSetup paperSize="9" firstPageNumber="33" orientation="landscape" blackAndWhite="1" useFirstPageNumber="1" r:id="rId3"/>
      <headerFooter alignWithMargins="0">
        <oddHeader xml:space="preserve">&amp;C   </oddHeader>
        <oddFooter>&amp;C&amp;"Times New Roman,Bold"   Vol-IV     -    &amp;P</oddFooter>
      </headerFooter>
    </customSheetView>
    <customSheetView guid="{7CE36697-C418-4ED3-BCF0-EA686CB40E87}" scale="115" showPageBreaks="1" printArea="1" showAutoFilter="1" view="pageBreakPreview" showRuler="0" topLeftCell="A76">
      <selection activeCell="J84" sqref="J84"/>
      <pageMargins left="0.74803149606299202" right="0.74803149606299202" top="0.74803149606299202" bottom="4.13" header="0.35" footer="3"/>
      <printOptions horizontalCentered="1"/>
      <pageSetup paperSize="9" firstPageNumber="133"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B87:G87"/>
    <mergeCell ref="B12:G12"/>
    <mergeCell ref="B13:D13"/>
    <mergeCell ref="A1:G1"/>
    <mergeCell ref="A2:G2"/>
    <mergeCell ref="A3:G3"/>
    <mergeCell ref="B4:G4"/>
  </mergeCells>
  <phoneticPr fontId="25" type="noConversion"/>
  <printOptions horizontalCentered="1"/>
  <pageMargins left="0.74803149606299202" right="0.74803149606299202" top="0.74803149606299202" bottom="4.13" header="0.35" footer="3"/>
  <pageSetup paperSize="9" firstPageNumber="133" orientation="portrait" blackAndWhite="1" useFirstPageNumber="1" r:id="rId5"/>
  <headerFooter alignWithMargins="0">
    <oddHeader xml:space="preserve">&amp;C   </oddHeader>
    <oddFooter>&amp;C&amp;"Times New Roman,Bold"&amp;P</oddFooter>
  </headerFooter>
  <legacyDrawing r:id="rId6"/>
</worksheet>
</file>

<file path=xl/worksheets/sheet45.xml><?xml version="1.0" encoding="utf-8"?>
<worksheet xmlns="http://schemas.openxmlformats.org/spreadsheetml/2006/main" xmlns:r="http://schemas.openxmlformats.org/officeDocument/2006/relationships">
  <sheetPr syncVertical="1" syncRef="A110" transitionEvaluation="1" transitionEntry="1" codeName="Sheet41"/>
  <dimension ref="A1:H133"/>
  <sheetViews>
    <sheetView view="pageBreakPreview" topLeftCell="A110" zoomScale="115" zoomScaleNormal="130" zoomScaleSheetLayoutView="145" workbookViewId="0">
      <selection activeCell="I117" sqref="I1:M117"/>
    </sheetView>
  </sheetViews>
  <sheetFormatPr defaultColWidth="11" defaultRowHeight="12.75"/>
  <cols>
    <col min="1" max="1" width="6.42578125" style="1470" customWidth="1"/>
    <col min="2" max="2" width="8.140625" style="1470" customWidth="1"/>
    <col min="3" max="3" width="34.5703125" style="1468" customWidth="1"/>
    <col min="4" max="4" width="6.85546875" style="1475" customWidth="1"/>
    <col min="5" max="5" width="9.42578125" style="1475" customWidth="1"/>
    <col min="6" max="6" width="10.7109375" style="1468" customWidth="1"/>
    <col min="7" max="7" width="7.42578125" style="1468" bestFit="1" customWidth="1"/>
    <col min="8" max="8" width="3.42578125" style="1468" customWidth="1"/>
    <col min="9" max="16384" width="11" style="1468"/>
  </cols>
  <sheetData>
    <row r="1" spans="1:7">
      <c r="A1" s="2511" t="s">
        <v>1968</v>
      </c>
      <c r="B1" s="2511"/>
      <c r="C1" s="2511"/>
      <c r="D1" s="2511"/>
      <c r="E1" s="2511"/>
      <c r="F1" s="2511"/>
      <c r="G1" s="2511"/>
    </row>
    <row r="2" spans="1:7">
      <c r="A2" s="2511" t="s">
        <v>1969</v>
      </c>
      <c r="B2" s="2511"/>
      <c r="C2" s="2511"/>
      <c r="D2" s="2511"/>
      <c r="E2" s="2511"/>
      <c r="F2" s="2511"/>
      <c r="G2" s="2511"/>
    </row>
    <row r="3" spans="1:7">
      <c r="A3" s="2427" t="s">
        <v>1674</v>
      </c>
      <c r="B3" s="2427"/>
      <c r="C3" s="2427"/>
      <c r="D3" s="2427"/>
      <c r="E3" s="2427"/>
      <c r="F3" s="2427"/>
      <c r="G3" s="2427"/>
    </row>
    <row r="4" spans="1:7" ht="13.5">
      <c r="A4" s="1401"/>
      <c r="B4" s="2428"/>
      <c r="C4" s="2428"/>
      <c r="D4" s="2428"/>
      <c r="E4" s="2428"/>
      <c r="F4" s="2428"/>
      <c r="G4" s="2428"/>
    </row>
    <row r="5" spans="1:7">
      <c r="A5" s="1401"/>
      <c r="B5" s="927"/>
      <c r="C5" s="927"/>
      <c r="D5" s="1844"/>
      <c r="E5" s="1845" t="s">
        <v>1217</v>
      </c>
      <c r="F5" s="1845" t="s">
        <v>1218</v>
      </c>
      <c r="G5" s="1845" t="s">
        <v>1043</v>
      </c>
    </row>
    <row r="6" spans="1:7">
      <c r="A6" s="1401"/>
      <c r="B6" s="1847" t="s">
        <v>1219</v>
      </c>
      <c r="C6" s="927" t="s">
        <v>1220</v>
      </c>
      <c r="D6" s="1848" t="s">
        <v>518</v>
      </c>
      <c r="E6" s="935">
        <v>82285</v>
      </c>
      <c r="F6" s="935">
        <v>1610460</v>
      </c>
      <c r="G6" s="935">
        <f>SUM(E6:F6)</f>
        <v>1692745</v>
      </c>
    </row>
    <row r="7" spans="1:7">
      <c r="A7" s="1401"/>
      <c r="B7" s="1847" t="s">
        <v>1221</v>
      </c>
      <c r="C7" s="1850" t="s">
        <v>1222</v>
      </c>
      <c r="D7" s="1851"/>
      <c r="E7" s="936"/>
      <c r="F7" s="936"/>
      <c r="G7" s="936"/>
    </row>
    <row r="8" spans="1:7">
      <c r="A8" s="1401"/>
      <c r="B8" s="1847"/>
      <c r="C8" s="1850" t="s">
        <v>985</v>
      </c>
      <c r="D8" s="1851" t="s">
        <v>518</v>
      </c>
      <c r="E8" s="936">
        <f>G73</f>
        <v>8187</v>
      </c>
      <c r="F8" s="1853">
        <f>G111</f>
        <v>162465</v>
      </c>
      <c r="G8" s="936">
        <f>SUM(E8:F8)</f>
        <v>170652</v>
      </c>
    </row>
    <row r="9" spans="1:7">
      <c r="A9" s="1401"/>
      <c r="B9" s="1854" t="s">
        <v>517</v>
      </c>
      <c r="C9" s="927" t="s">
        <v>619</v>
      </c>
      <c r="D9" s="1855" t="s">
        <v>518</v>
      </c>
      <c r="E9" s="1856">
        <f>SUM(E6:E8)</f>
        <v>90472</v>
      </c>
      <c r="F9" s="1856">
        <f>SUM(F6:F8)</f>
        <v>1772925</v>
      </c>
      <c r="G9" s="1856">
        <f>SUM(E9:F9)</f>
        <v>1863397</v>
      </c>
    </row>
    <row r="10" spans="1:7">
      <c r="A10" s="1401"/>
      <c r="B10" s="1847"/>
      <c r="C10" s="927"/>
      <c r="D10" s="934"/>
      <c r="E10" s="934"/>
      <c r="F10" s="1848"/>
      <c r="G10" s="934"/>
    </row>
    <row r="11" spans="1:7">
      <c r="A11" s="1401"/>
      <c r="B11" s="1847" t="s">
        <v>620</v>
      </c>
      <c r="C11" s="927" t="s">
        <v>621</v>
      </c>
      <c r="D11" s="927"/>
      <c r="E11" s="927"/>
      <c r="F11" s="1859"/>
      <c r="G11" s="927"/>
    </row>
    <row r="12" spans="1:7" s="1469" customFormat="1" ht="13.5" thickBot="1">
      <c r="A12" s="1861"/>
      <c r="B12" s="2425" t="s">
        <v>622</v>
      </c>
      <c r="C12" s="2425"/>
      <c r="D12" s="2425"/>
      <c r="E12" s="2425"/>
      <c r="F12" s="2425"/>
      <c r="G12" s="2425"/>
    </row>
    <row r="13" spans="1:7" s="1469" customFormat="1" ht="14.25" thickTop="1" thickBot="1">
      <c r="A13" s="1861"/>
      <c r="B13" s="2433" t="s">
        <v>623</v>
      </c>
      <c r="C13" s="2433"/>
      <c r="D13" s="2433"/>
      <c r="E13" s="1782" t="s">
        <v>519</v>
      </c>
      <c r="F13" s="1782" t="s">
        <v>624</v>
      </c>
      <c r="G13" s="1865" t="s">
        <v>1043</v>
      </c>
    </row>
    <row r="14" spans="1:7" s="1469" customFormat="1" ht="13.5" thickTop="1">
      <c r="A14" s="2226"/>
      <c r="B14" s="2227"/>
      <c r="C14" s="2228"/>
      <c r="D14" s="2229"/>
      <c r="E14" s="2229"/>
      <c r="F14" s="2229"/>
      <c r="G14" s="2229"/>
    </row>
    <row r="15" spans="1:7">
      <c r="A15" s="1476"/>
      <c r="B15" s="1476"/>
      <c r="C15" s="1486" t="s">
        <v>522</v>
      </c>
      <c r="D15" s="1472"/>
      <c r="E15" s="1472"/>
      <c r="F15" s="1472"/>
      <c r="G15" s="1473"/>
    </row>
    <row r="16" spans="1:7">
      <c r="A16" s="1470" t="s">
        <v>523</v>
      </c>
      <c r="B16" s="1474">
        <v>3452</v>
      </c>
      <c r="C16" s="1471" t="s">
        <v>492</v>
      </c>
      <c r="F16" s="1475"/>
      <c r="G16" s="1475"/>
    </row>
    <row r="17" spans="1:7">
      <c r="A17" s="1476"/>
      <c r="B17" s="1477">
        <v>1</v>
      </c>
      <c r="C17" s="1479" t="s">
        <v>1959</v>
      </c>
      <c r="D17" s="2232"/>
      <c r="E17" s="2232"/>
      <c r="F17" s="2232"/>
      <c r="G17" s="2232"/>
    </row>
    <row r="18" spans="1:7">
      <c r="A18" s="1476"/>
      <c r="B18" s="1478">
        <v>1.101</v>
      </c>
      <c r="C18" s="1486" t="s">
        <v>1996</v>
      </c>
      <c r="D18" s="2232"/>
      <c r="E18" s="2232"/>
      <c r="F18" s="2232"/>
      <c r="G18" s="2232"/>
    </row>
    <row r="19" spans="1:7">
      <c r="A19" s="1476"/>
      <c r="B19" s="1476">
        <v>60</v>
      </c>
      <c r="C19" s="1479" t="s">
        <v>556</v>
      </c>
      <c r="D19" s="2232"/>
      <c r="E19" s="2232"/>
      <c r="F19" s="2232"/>
      <c r="G19" s="2232"/>
    </row>
    <row r="20" spans="1:7">
      <c r="A20" s="1476"/>
      <c r="B20" s="1476">
        <v>44</v>
      </c>
      <c r="C20" s="1479" t="s">
        <v>526</v>
      </c>
      <c r="D20" s="2233"/>
      <c r="E20" s="2233"/>
      <c r="F20" s="2233"/>
      <c r="G20" s="2233"/>
    </row>
    <row r="21" spans="1:7">
      <c r="A21" s="1476"/>
      <c r="B21" s="1480" t="s">
        <v>1052</v>
      </c>
      <c r="C21" s="1479" t="s">
        <v>528</v>
      </c>
      <c r="D21" s="1483"/>
      <c r="E21" s="1488">
        <v>1657</v>
      </c>
      <c r="F21" s="1792">
        <v>0</v>
      </c>
      <c r="G21" s="1488">
        <f>E21</f>
        <v>1657</v>
      </c>
    </row>
    <row r="22" spans="1:7">
      <c r="A22" s="1476"/>
      <c r="B22" s="1480" t="s">
        <v>1053</v>
      </c>
      <c r="C22" s="1479" t="s">
        <v>530</v>
      </c>
      <c r="D22" s="1483"/>
      <c r="E22" s="25">
        <v>670</v>
      </c>
      <c r="F22" s="1792">
        <v>0</v>
      </c>
      <c r="G22" s="1488">
        <f>F22+E22</f>
        <v>670</v>
      </c>
    </row>
    <row r="23" spans="1:7">
      <c r="A23" s="1476"/>
      <c r="B23" s="1480" t="s">
        <v>1054</v>
      </c>
      <c r="C23" s="1479" t="s">
        <v>532</v>
      </c>
      <c r="D23" s="1483"/>
      <c r="E23" s="299">
        <v>1500</v>
      </c>
      <c r="F23" s="1792">
        <v>0</v>
      </c>
      <c r="G23" s="299">
        <f>F23+E23</f>
        <v>1500</v>
      </c>
    </row>
    <row r="24" spans="1:7">
      <c r="A24" s="1476" t="s">
        <v>517</v>
      </c>
      <c r="B24" s="1476">
        <v>44</v>
      </c>
      <c r="C24" s="1479" t="s">
        <v>526</v>
      </c>
      <c r="D24" s="1483"/>
      <c r="E24" s="1482">
        <f>SUM(E21:E23)</f>
        <v>3827</v>
      </c>
      <c r="F24" s="1787">
        <f>SUM(F21:F23)</f>
        <v>0</v>
      </c>
      <c r="G24" s="1482">
        <f>SUM(G21:G23)</f>
        <v>3827</v>
      </c>
    </row>
    <row r="25" spans="1:7">
      <c r="A25" s="1476"/>
      <c r="B25" s="1480"/>
      <c r="C25" s="1479"/>
      <c r="D25" s="1483"/>
      <c r="E25" s="1483"/>
      <c r="F25" s="1483"/>
      <c r="G25" s="1483"/>
    </row>
    <row r="26" spans="1:7">
      <c r="A26" s="1476"/>
      <c r="B26" s="1476">
        <v>38</v>
      </c>
      <c r="C26" s="1479" t="s">
        <v>1512</v>
      </c>
      <c r="D26" s="1483"/>
      <c r="E26" s="1483"/>
      <c r="F26" s="1483"/>
      <c r="G26" s="1483"/>
    </row>
    <row r="27" spans="1:7">
      <c r="A27" s="1476"/>
      <c r="B27" s="1480" t="s">
        <v>1513</v>
      </c>
      <c r="C27" s="1479" t="s">
        <v>530</v>
      </c>
      <c r="D27" s="299"/>
      <c r="E27" s="299">
        <v>99</v>
      </c>
      <c r="F27" s="1792">
        <v>0</v>
      </c>
      <c r="G27" s="1483">
        <f>F27+E27</f>
        <v>99</v>
      </c>
    </row>
    <row r="28" spans="1:7">
      <c r="A28" s="1476"/>
      <c r="B28" s="1480" t="s">
        <v>1514</v>
      </c>
      <c r="C28" s="1479" t="s">
        <v>532</v>
      </c>
      <c r="D28" s="1483"/>
      <c r="E28" s="1483">
        <v>40</v>
      </c>
      <c r="F28" s="1792">
        <v>0</v>
      </c>
      <c r="G28" s="1483">
        <f>F28+E28</f>
        <v>40</v>
      </c>
    </row>
    <row r="29" spans="1:7">
      <c r="A29" s="1476" t="s">
        <v>517</v>
      </c>
      <c r="B29" s="1476">
        <v>38</v>
      </c>
      <c r="C29" s="1479" t="s">
        <v>1512</v>
      </c>
      <c r="D29" s="1483"/>
      <c r="E29" s="1482">
        <f>SUM(E27:E28)</f>
        <v>139</v>
      </c>
      <c r="F29" s="1787">
        <f>SUM(F27:F28)</f>
        <v>0</v>
      </c>
      <c r="G29" s="1482">
        <f>SUM(G27:G28)</f>
        <v>139</v>
      </c>
    </row>
    <row r="30" spans="1:7">
      <c r="A30" s="1476"/>
      <c r="B30" s="1476"/>
      <c r="C30" s="1479"/>
      <c r="D30" s="1483"/>
      <c r="E30" s="1483"/>
      <c r="F30" s="299"/>
      <c r="G30" s="1483"/>
    </row>
    <row r="31" spans="1:7">
      <c r="A31" s="1476"/>
      <c r="B31" s="1476">
        <v>39</v>
      </c>
      <c r="C31" s="1479" t="s">
        <v>1486</v>
      </c>
      <c r="D31" s="1483"/>
      <c r="E31" s="1483"/>
      <c r="F31" s="1483"/>
      <c r="G31" s="1483"/>
    </row>
    <row r="32" spans="1:7" ht="13.35" customHeight="1">
      <c r="A32" s="1476"/>
      <c r="B32" s="1480" t="s">
        <v>1487</v>
      </c>
      <c r="C32" s="1479" t="s">
        <v>530</v>
      </c>
      <c r="D32" s="299"/>
      <c r="E32" s="1483">
        <v>39</v>
      </c>
      <c r="F32" s="1792">
        <v>0</v>
      </c>
      <c r="G32" s="1483">
        <f>F32+E32</f>
        <v>39</v>
      </c>
    </row>
    <row r="33" spans="1:7" ht="13.35" customHeight="1">
      <c r="A33" s="1476"/>
      <c r="B33" s="1480" t="s">
        <v>1488</v>
      </c>
      <c r="C33" s="1479" t="s">
        <v>532</v>
      </c>
      <c r="D33" s="299"/>
      <c r="E33" s="1483">
        <v>15</v>
      </c>
      <c r="F33" s="1792">
        <v>0</v>
      </c>
      <c r="G33" s="1483">
        <f>F33+E33</f>
        <v>15</v>
      </c>
    </row>
    <row r="34" spans="1:7" ht="13.35" customHeight="1">
      <c r="A34" s="1476" t="s">
        <v>517</v>
      </c>
      <c r="B34" s="1476">
        <v>39</v>
      </c>
      <c r="C34" s="1479" t="s">
        <v>1486</v>
      </c>
      <c r="D34" s="299"/>
      <c r="E34" s="1482">
        <f>SUM(E32:E33)</f>
        <v>54</v>
      </c>
      <c r="F34" s="1787">
        <f>SUM(F32:F33)</f>
        <v>0</v>
      </c>
      <c r="G34" s="1482">
        <f>SUM(G32:G33)</f>
        <v>54</v>
      </c>
    </row>
    <row r="35" spans="1:7">
      <c r="A35" s="1476"/>
      <c r="B35" s="1476"/>
      <c r="C35" s="1479"/>
      <c r="D35" s="1483"/>
      <c r="E35" s="1483"/>
      <c r="F35" s="1483"/>
      <c r="G35" s="1483"/>
    </row>
    <row r="36" spans="1:7" ht="13.35" customHeight="1">
      <c r="A36" s="1476"/>
      <c r="B36" s="1476">
        <v>40</v>
      </c>
      <c r="C36" s="1479" t="s">
        <v>1534</v>
      </c>
      <c r="D36" s="1483"/>
      <c r="E36" s="1483"/>
      <c r="F36" s="1483"/>
      <c r="G36" s="1483"/>
    </row>
    <row r="37" spans="1:7" ht="13.35" customHeight="1">
      <c r="A37" s="1476"/>
      <c r="B37" s="1480" t="s">
        <v>1535</v>
      </c>
      <c r="C37" s="1479" t="s">
        <v>530</v>
      </c>
      <c r="D37" s="1483"/>
      <c r="E37" s="299">
        <v>45</v>
      </c>
      <c r="F37" s="1792">
        <v>0</v>
      </c>
      <c r="G37" s="299">
        <f>F37+E37</f>
        <v>45</v>
      </c>
    </row>
    <row r="38" spans="1:7" ht="13.35" customHeight="1">
      <c r="A38" s="1476"/>
      <c r="B38" s="1480" t="s">
        <v>1536</v>
      </c>
      <c r="C38" s="1479" t="s">
        <v>532</v>
      </c>
      <c r="D38" s="1483"/>
      <c r="E38" s="299">
        <v>50</v>
      </c>
      <c r="F38" s="1792">
        <v>0</v>
      </c>
      <c r="G38" s="299">
        <f>F38+E38</f>
        <v>50</v>
      </c>
    </row>
    <row r="39" spans="1:7" ht="13.35" customHeight="1">
      <c r="A39" s="1476" t="s">
        <v>517</v>
      </c>
      <c r="B39" s="1476">
        <v>40</v>
      </c>
      <c r="C39" s="1479" t="s">
        <v>1534</v>
      </c>
      <c r="D39" s="1483"/>
      <c r="E39" s="260">
        <f>SUM(E37:E38)</f>
        <v>95</v>
      </c>
      <c r="F39" s="1921">
        <f>SUM(F37:F38)</f>
        <v>0</v>
      </c>
      <c r="G39" s="260">
        <f>SUM(G37:G38)</f>
        <v>95</v>
      </c>
    </row>
    <row r="40" spans="1:7" ht="13.35" customHeight="1">
      <c r="A40" s="1476" t="s">
        <v>517</v>
      </c>
      <c r="B40" s="1476">
        <v>60</v>
      </c>
      <c r="C40" s="1479" t="s">
        <v>556</v>
      </c>
      <c r="D40" s="1488"/>
      <c r="E40" s="1485">
        <f>E39+E34+E29+E24</f>
        <v>4115</v>
      </c>
      <c r="F40" s="1796">
        <f>F39+F34+F29+F24</f>
        <v>0</v>
      </c>
      <c r="G40" s="1485">
        <f>G39+G34+G29+G24</f>
        <v>4115</v>
      </c>
    </row>
    <row r="41" spans="1:7" ht="13.35" customHeight="1">
      <c r="A41" s="1484" t="s">
        <v>517</v>
      </c>
      <c r="B41" s="2236">
        <v>1.101</v>
      </c>
      <c r="C41" s="1490" t="s">
        <v>1996</v>
      </c>
      <c r="D41" s="1489"/>
      <c r="E41" s="1485">
        <f>E40</f>
        <v>4115</v>
      </c>
      <c r="F41" s="1796">
        <f>F40</f>
        <v>0</v>
      </c>
      <c r="G41" s="1485">
        <f>G40</f>
        <v>4115</v>
      </c>
    </row>
    <row r="42" spans="1:7" ht="13.35" customHeight="1">
      <c r="A42" s="2237"/>
      <c r="B42" s="2238">
        <v>1.1020000000000001</v>
      </c>
      <c r="C42" s="2239" t="s">
        <v>1537</v>
      </c>
      <c r="D42" s="2230"/>
      <c r="E42" s="2230"/>
      <c r="F42" s="2230"/>
      <c r="G42" s="2230"/>
    </row>
    <row r="43" spans="1:7" ht="13.35" customHeight="1">
      <c r="A43" s="1476"/>
      <c r="B43" s="1476">
        <v>60</v>
      </c>
      <c r="C43" s="1479" t="s">
        <v>556</v>
      </c>
      <c r="D43" s="1483"/>
      <c r="E43" s="1483"/>
      <c r="F43" s="1483"/>
      <c r="G43" s="1483"/>
    </row>
    <row r="44" spans="1:7" ht="13.35" customHeight="1">
      <c r="A44" s="1476"/>
      <c r="B44" s="1476">
        <v>44</v>
      </c>
      <c r="C44" s="1479" t="s">
        <v>526</v>
      </c>
      <c r="D44" s="1483"/>
      <c r="E44" s="1483"/>
      <c r="F44" s="1483"/>
      <c r="G44" s="1483"/>
    </row>
    <row r="45" spans="1:7" ht="13.35" customHeight="1">
      <c r="A45" s="1476"/>
      <c r="B45" s="1480" t="s">
        <v>1053</v>
      </c>
      <c r="C45" s="1479" t="s">
        <v>530</v>
      </c>
      <c r="D45" s="299"/>
      <c r="E45" s="25">
        <v>99</v>
      </c>
      <c r="F45" s="1792">
        <v>0</v>
      </c>
      <c r="G45" s="1488">
        <f>F45+E45</f>
        <v>99</v>
      </c>
    </row>
    <row r="46" spans="1:7" ht="13.35" customHeight="1">
      <c r="A46" s="1476"/>
      <c r="B46" s="1480" t="s">
        <v>1054</v>
      </c>
      <c r="C46" s="1479" t="s">
        <v>532</v>
      </c>
      <c r="D46" s="1483"/>
      <c r="E46" s="299">
        <v>900</v>
      </c>
      <c r="F46" s="1792">
        <v>0</v>
      </c>
      <c r="G46" s="299">
        <f>F46+E46</f>
        <v>900</v>
      </c>
    </row>
    <row r="47" spans="1:7" ht="13.35" customHeight="1">
      <c r="A47" s="1476"/>
      <c r="B47" s="1480" t="s">
        <v>1558</v>
      </c>
      <c r="C47" s="1479" t="s">
        <v>534</v>
      </c>
      <c r="D47" s="1483"/>
      <c r="E47" s="299">
        <v>600</v>
      </c>
      <c r="F47" s="1792">
        <v>0</v>
      </c>
      <c r="G47" s="299">
        <f>F47+E47</f>
        <v>600</v>
      </c>
    </row>
    <row r="48" spans="1:7" ht="13.35" customHeight="1">
      <c r="A48" s="1476" t="s">
        <v>517</v>
      </c>
      <c r="B48" s="1476">
        <v>44</v>
      </c>
      <c r="C48" s="1479" t="s">
        <v>526</v>
      </c>
      <c r="D48" s="1488"/>
      <c r="E48" s="1485">
        <f>SUM(E45:E47)</f>
        <v>1599</v>
      </c>
      <c r="F48" s="1796">
        <f>SUM(F45:F47)</f>
        <v>0</v>
      </c>
      <c r="G48" s="1485">
        <f>SUM(G45:G47)</f>
        <v>1599</v>
      </c>
    </row>
    <row r="49" spans="1:8" ht="5.25" customHeight="1">
      <c r="A49" s="1476"/>
      <c r="B49" s="1476"/>
      <c r="C49" s="1479"/>
      <c r="D49" s="1488"/>
      <c r="E49" s="1488"/>
      <c r="F49" s="1488"/>
      <c r="G49" s="1488"/>
    </row>
    <row r="50" spans="1:8" ht="13.35" customHeight="1">
      <c r="A50" s="1476"/>
      <c r="B50" s="1476">
        <v>46</v>
      </c>
      <c r="C50" s="1479" t="s">
        <v>542</v>
      </c>
      <c r="D50" s="1483"/>
      <c r="E50" s="1483"/>
      <c r="F50" s="1483"/>
      <c r="G50" s="1483"/>
    </row>
    <row r="51" spans="1:8" ht="13.35" customHeight="1">
      <c r="A51" s="1476"/>
      <c r="B51" s="1480" t="s">
        <v>780</v>
      </c>
      <c r="C51" s="1479" t="s">
        <v>530</v>
      </c>
      <c r="D51" s="1488"/>
      <c r="E51" s="1488">
        <v>29</v>
      </c>
      <c r="F51" s="1778">
        <v>0</v>
      </c>
      <c r="G51" s="1488">
        <f>F51+E51</f>
        <v>29</v>
      </c>
    </row>
    <row r="52" spans="1:8" ht="13.35" customHeight="1">
      <c r="A52" s="1476"/>
      <c r="B52" s="1480" t="s">
        <v>781</v>
      </c>
      <c r="C52" s="1479" t="s">
        <v>532</v>
      </c>
      <c r="D52" s="1488"/>
      <c r="E52" s="1488">
        <v>85</v>
      </c>
      <c r="F52" s="1778">
        <v>0</v>
      </c>
      <c r="G52" s="1488">
        <f>F52+E52</f>
        <v>85</v>
      </c>
    </row>
    <row r="53" spans="1:8" ht="13.35" customHeight="1">
      <c r="A53" s="1476" t="s">
        <v>517</v>
      </c>
      <c r="B53" s="1476">
        <v>46</v>
      </c>
      <c r="C53" s="1479" t="s">
        <v>542</v>
      </c>
      <c r="D53" s="1488"/>
      <c r="E53" s="1485">
        <f>SUM(E51:E52)</f>
        <v>114</v>
      </c>
      <c r="F53" s="1796">
        <f>SUM(F51:F52)</f>
        <v>0</v>
      </c>
      <c r="G53" s="1485">
        <f>SUM(G51:G52)</f>
        <v>114</v>
      </c>
    </row>
    <row r="54" spans="1:8" ht="13.35" customHeight="1">
      <c r="A54" s="1476" t="s">
        <v>517</v>
      </c>
      <c r="B54" s="1476">
        <v>60</v>
      </c>
      <c r="C54" s="1479" t="s">
        <v>556</v>
      </c>
      <c r="D54" s="1488"/>
      <c r="E54" s="1485">
        <f>E53+E48</f>
        <v>1713</v>
      </c>
      <c r="F54" s="1796">
        <f>F53+F48</f>
        <v>0</v>
      </c>
      <c r="G54" s="1485">
        <f>G53+G48</f>
        <v>1713</v>
      </c>
    </row>
    <row r="55" spans="1:8">
      <c r="A55" s="1476" t="s">
        <v>517</v>
      </c>
      <c r="B55" s="1478">
        <v>1.1020000000000001</v>
      </c>
      <c r="C55" s="1486" t="s">
        <v>1537</v>
      </c>
      <c r="D55" s="1488"/>
      <c r="E55" s="1485">
        <f>E54</f>
        <v>1713</v>
      </c>
      <c r="F55" s="1920">
        <f>F54</f>
        <v>0</v>
      </c>
      <c r="G55" s="1485">
        <f>G54</f>
        <v>1713</v>
      </c>
    </row>
    <row r="56" spans="1:8">
      <c r="A56" s="1476" t="s">
        <v>517</v>
      </c>
      <c r="B56" s="1477">
        <v>1</v>
      </c>
      <c r="C56" s="1479" t="s">
        <v>1959</v>
      </c>
      <c r="D56" s="1488"/>
      <c r="E56" s="1485">
        <f>E55+E41</f>
        <v>5828</v>
      </c>
      <c r="F56" s="1920">
        <f>F55+F41</f>
        <v>0</v>
      </c>
      <c r="G56" s="1485">
        <f>G55+G41</f>
        <v>5828</v>
      </c>
      <c r="H56" s="1468" t="s">
        <v>1303</v>
      </c>
    </row>
    <row r="57" spans="1:8">
      <c r="A57" s="1476"/>
      <c r="B57" s="1477"/>
      <c r="C57" s="1479"/>
      <c r="D57" s="1488"/>
      <c r="E57" s="1488"/>
      <c r="F57" s="1488"/>
      <c r="G57" s="1488"/>
    </row>
    <row r="58" spans="1:8">
      <c r="A58" s="1476"/>
      <c r="B58" s="1476">
        <v>80</v>
      </c>
      <c r="C58" s="1479" t="s">
        <v>1759</v>
      </c>
      <c r="D58" s="1483"/>
      <c r="E58" s="1483"/>
      <c r="F58" s="1483"/>
      <c r="G58" s="1483"/>
    </row>
    <row r="59" spans="1:8">
      <c r="A59" s="1476"/>
      <c r="B59" s="1478">
        <v>80.001000000000005</v>
      </c>
      <c r="C59" s="1486" t="s">
        <v>1431</v>
      </c>
      <c r="D59" s="1483"/>
      <c r="E59" s="1483"/>
      <c r="F59" s="1483"/>
      <c r="G59" s="1483"/>
    </row>
    <row r="60" spans="1:8">
      <c r="A60" s="1476"/>
      <c r="B60" s="1491">
        <v>0.44</v>
      </c>
      <c r="C60" s="1479" t="s">
        <v>526</v>
      </c>
      <c r="D60" s="1483"/>
      <c r="E60" s="1483"/>
      <c r="F60" s="1483"/>
      <c r="G60" s="1483"/>
    </row>
    <row r="61" spans="1:8">
      <c r="A61" s="1476"/>
      <c r="B61" s="1480" t="s">
        <v>1433</v>
      </c>
      <c r="C61" s="1479" t="s">
        <v>530</v>
      </c>
      <c r="D61" s="299"/>
      <c r="E61" s="25">
        <v>299</v>
      </c>
      <c r="F61" s="1792">
        <v>0</v>
      </c>
      <c r="G61" s="1488">
        <f>F61+E61</f>
        <v>299</v>
      </c>
    </row>
    <row r="62" spans="1:8">
      <c r="A62" s="1476"/>
      <c r="B62" s="1480" t="s">
        <v>1434</v>
      </c>
      <c r="C62" s="1479" t="s">
        <v>532</v>
      </c>
      <c r="D62" s="1483"/>
      <c r="E62" s="1488">
        <v>60</v>
      </c>
      <c r="F62" s="1792">
        <v>0</v>
      </c>
      <c r="G62" s="1488">
        <f>F62+E62</f>
        <v>60</v>
      </c>
    </row>
    <row r="63" spans="1:8">
      <c r="A63" s="1476" t="s">
        <v>517</v>
      </c>
      <c r="B63" s="1491">
        <v>0.44</v>
      </c>
      <c r="C63" s="1479" t="s">
        <v>526</v>
      </c>
      <c r="D63" s="1483"/>
      <c r="E63" s="1482">
        <f>SUM(E61:E62)</f>
        <v>359</v>
      </c>
      <c r="F63" s="1921">
        <f>SUM(F61:F62)</f>
        <v>0</v>
      </c>
      <c r="G63" s="1482">
        <f>SUM(G61:G62)</f>
        <v>359</v>
      </c>
    </row>
    <row r="64" spans="1:8">
      <c r="A64" s="1476" t="s">
        <v>517</v>
      </c>
      <c r="B64" s="1478">
        <v>80.001000000000005</v>
      </c>
      <c r="C64" s="1486" t="s">
        <v>1431</v>
      </c>
      <c r="D64" s="1488"/>
      <c r="E64" s="1485">
        <f>E63</f>
        <v>359</v>
      </c>
      <c r="F64" s="1796">
        <f>F63</f>
        <v>0</v>
      </c>
      <c r="G64" s="1485">
        <f>G63</f>
        <v>359</v>
      </c>
      <c r="H64" s="1468" t="s">
        <v>1303</v>
      </c>
    </row>
    <row r="65" spans="1:8">
      <c r="A65" s="1476"/>
      <c r="B65" s="1492"/>
      <c r="C65" s="1486"/>
      <c r="D65" s="1488"/>
      <c r="E65" s="1488"/>
      <c r="F65" s="1488"/>
      <c r="G65" s="1488"/>
    </row>
    <row r="66" spans="1:8">
      <c r="A66" s="1476"/>
      <c r="B66" s="1478">
        <v>80.103999999999999</v>
      </c>
      <c r="C66" s="1486" t="s">
        <v>1538</v>
      </c>
      <c r="D66" s="1483"/>
      <c r="E66" s="1483"/>
      <c r="F66" s="1483"/>
      <c r="G66" s="1483"/>
    </row>
    <row r="67" spans="1:8">
      <c r="A67" s="1476"/>
      <c r="B67" s="1476">
        <v>63</v>
      </c>
      <c r="C67" s="1479" t="s">
        <v>1539</v>
      </c>
      <c r="D67" s="1483"/>
      <c r="E67" s="1483"/>
      <c r="F67" s="1483"/>
      <c r="G67" s="1483"/>
    </row>
    <row r="68" spans="1:8">
      <c r="A68" s="1476"/>
      <c r="B68" s="1493" t="s">
        <v>280</v>
      </c>
      <c r="C68" s="1479" t="s">
        <v>1540</v>
      </c>
      <c r="D68" s="1483"/>
      <c r="E68" s="299">
        <v>2000</v>
      </c>
      <c r="F68" s="1792">
        <v>0</v>
      </c>
      <c r="G68" s="299">
        <f>F68+E68</f>
        <v>2000</v>
      </c>
      <c r="H68" s="1468" t="s">
        <v>1304</v>
      </c>
    </row>
    <row r="69" spans="1:8">
      <c r="A69" s="1476" t="s">
        <v>517</v>
      </c>
      <c r="B69" s="1476">
        <v>63</v>
      </c>
      <c r="C69" s="1479" t="s">
        <v>1539</v>
      </c>
      <c r="D69" s="1483"/>
      <c r="E69" s="260">
        <f>SUM(E68:E68)</f>
        <v>2000</v>
      </c>
      <c r="F69" s="1921">
        <f>SUM(F68:F68)</f>
        <v>0</v>
      </c>
      <c r="G69" s="260">
        <f>SUM(G68:G68)</f>
        <v>2000</v>
      </c>
    </row>
    <row r="70" spans="1:8">
      <c r="A70" s="1476" t="s">
        <v>517</v>
      </c>
      <c r="B70" s="1478">
        <v>80.103999999999999</v>
      </c>
      <c r="C70" s="1486" t="s">
        <v>1538</v>
      </c>
      <c r="D70" s="1488"/>
      <c r="E70" s="32">
        <f>E69</f>
        <v>2000</v>
      </c>
      <c r="F70" s="1920">
        <f>F69</f>
        <v>0</v>
      </c>
      <c r="G70" s="32">
        <f>G69</f>
        <v>2000</v>
      </c>
    </row>
    <row r="71" spans="1:8">
      <c r="A71" s="1476" t="s">
        <v>517</v>
      </c>
      <c r="B71" s="1476">
        <v>80</v>
      </c>
      <c r="C71" s="1479" t="s">
        <v>1759</v>
      </c>
      <c r="D71" s="1488"/>
      <c r="E71" s="1485">
        <f>E70+E64</f>
        <v>2359</v>
      </c>
      <c r="F71" s="1920">
        <f>F70+F64</f>
        <v>0</v>
      </c>
      <c r="G71" s="1485">
        <f>G70+G64</f>
        <v>2359</v>
      </c>
    </row>
    <row r="72" spans="1:8">
      <c r="A72" s="1476" t="s">
        <v>517</v>
      </c>
      <c r="B72" s="1487">
        <v>3452</v>
      </c>
      <c r="C72" s="1486" t="s">
        <v>492</v>
      </c>
      <c r="D72" s="1488"/>
      <c r="E72" s="1485">
        <f>E71+E56</f>
        <v>8187</v>
      </c>
      <c r="F72" s="1920">
        <f>F71+F56</f>
        <v>0</v>
      </c>
      <c r="G72" s="1485">
        <f>G71+G56</f>
        <v>8187</v>
      </c>
    </row>
    <row r="73" spans="1:8">
      <c r="A73" s="1494" t="s">
        <v>517</v>
      </c>
      <c r="B73" s="1494"/>
      <c r="C73" s="1495" t="s">
        <v>522</v>
      </c>
      <c r="D73" s="1485"/>
      <c r="E73" s="1485">
        <f>E72</f>
        <v>8187</v>
      </c>
      <c r="F73" s="1920">
        <f>F72</f>
        <v>0</v>
      </c>
      <c r="G73" s="1485">
        <f>G72</f>
        <v>8187</v>
      </c>
    </row>
    <row r="74" spans="1:8">
      <c r="A74" s="1476"/>
      <c r="B74" s="1476"/>
      <c r="C74" s="1486"/>
      <c r="D74" s="1488"/>
      <c r="E74" s="1488"/>
      <c r="F74" s="1488"/>
      <c r="G74" s="1488"/>
    </row>
    <row r="75" spans="1:8">
      <c r="A75" s="1476"/>
      <c r="B75" s="1476"/>
      <c r="C75" s="1486" t="s">
        <v>1392</v>
      </c>
      <c r="D75" s="1483"/>
      <c r="E75" s="1483"/>
      <c r="F75" s="1488"/>
      <c r="G75" s="1488"/>
    </row>
    <row r="76" spans="1:8">
      <c r="A76" s="1476" t="s">
        <v>523</v>
      </c>
      <c r="B76" s="1487">
        <v>5452</v>
      </c>
      <c r="C76" s="1486" t="s">
        <v>165</v>
      </c>
      <c r="D76" s="1488"/>
      <c r="E76" s="1488"/>
      <c r="F76" s="1488"/>
      <c r="G76" s="1488"/>
    </row>
    <row r="77" spans="1:8">
      <c r="A77" s="1476"/>
      <c r="B77" s="1477">
        <v>1</v>
      </c>
      <c r="C77" s="1479" t="s">
        <v>1959</v>
      </c>
      <c r="D77" s="1483"/>
      <c r="E77" s="1483"/>
      <c r="F77" s="1483"/>
      <c r="G77" s="1483"/>
    </row>
    <row r="78" spans="1:8" s="1497" customFormat="1">
      <c r="A78" s="1496"/>
      <c r="B78" s="1478">
        <v>1.101</v>
      </c>
      <c r="C78" s="1486" t="s">
        <v>1996</v>
      </c>
      <c r="D78" s="1483"/>
      <c r="E78" s="1483"/>
      <c r="F78" s="1483"/>
      <c r="G78" s="1483"/>
    </row>
    <row r="79" spans="1:8" s="1497" customFormat="1">
      <c r="A79" s="2240"/>
      <c r="B79" s="2241">
        <v>60</v>
      </c>
      <c r="C79" s="2242" t="s">
        <v>1999</v>
      </c>
      <c r="D79" s="2231"/>
      <c r="E79" s="2231"/>
      <c r="F79" s="2231"/>
      <c r="G79" s="2231"/>
    </row>
    <row r="80" spans="1:8" s="1497" customFormat="1" ht="53.1" customHeight="1">
      <c r="A80" s="2243"/>
      <c r="B80" s="2244" t="s">
        <v>566</v>
      </c>
      <c r="C80" s="2245" t="s">
        <v>567</v>
      </c>
      <c r="D80" s="2230"/>
      <c r="E80" s="301">
        <v>1381</v>
      </c>
      <c r="F80" s="2246">
        <v>0</v>
      </c>
      <c r="G80" s="301">
        <f>E80</f>
        <v>1381</v>
      </c>
      <c r="H80" s="1497" t="s">
        <v>1305</v>
      </c>
    </row>
    <row r="81" spans="1:8" s="1497" customFormat="1" ht="38.25">
      <c r="A81" s="1496"/>
      <c r="B81" s="1498" t="s">
        <v>568</v>
      </c>
      <c r="C81" s="1479" t="s">
        <v>2028</v>
      </c>
      <c r="D81" s="299"/>
      <c r="E81" s="299">
        <v>914</v>
      </c>
      <c r="F81" s="2247">
        <v>0</v>
      </c>
      <c r="G81" s="299">
        <f>E81</f>
        <v>914</v>
      </c>
      <c r="H81" s="1497" t="s">
        <v>1305</v>
      </c>
    </row>
    <row r="82" spans="1:8" s="1497" customFormat="1">
      <c r="A82" s="1496"/>
      <c r="B82" s="1498" t="s">
        <v>1902</v>
      </c>
      <c r="C82" s="1479" t="s">
        <v>1498</v>
      </c>
      <c r="D82" s="299"/>
      <c r="E82" s="299">
        <v>44000</v>
      </c>
      <c r="F82" s="1792">
        <v>0</v>
      </c>
      <c r="G82" s="299">
        <f>F82+E82</f>
        <v>44000</v>
      </c>
      <c r="H82" s="1497" t="s">
        <v>1306</v>
      </c>
    </row>
    <row r="83" spans="1:8" s="1497" customFormat="1">
      <c r="A83" s="1496"/>
      <c r="B83" s="1498" t="s">
        <v>1500</v>
      </c>
      <c r="C83" s="1479" t="s">
        <v>1384</v>
      </c>
      <c r="D83" s="1483"/>
      <c r="E83" s="299">
        <v>2500</v>
      </c>
      <c r="F83" s="1792">
        <v>0</v>
      </c>
      <c r="G83" s="299">
        <f>F83+E83</f>
        <v>2500</v>
      </c>
      <c r="H83" s="1497" t="s">
        <v>1935</v>
      </c>
    </row>
    <row r="84" spans="1:8" s="1497" customFormat="1">
      <c r="A84" s="1476" t="s">
        <v>517</v>
      </c>
      <c r="B84" s="1477">
        <v>60</v>
      </c>
      <c r="C84" s="1479" t="s">
        <v>1999</v>
      </c>
      <c r="D84" s="1483"/>
      <c r="E84" s="260">
        <f>SUM(E80:E83)</f>
        <v>48795</v>
      </c>
      <c r="F84" s="1921">
        <f>SUM(F80:F83)</f>
        <v>0</v>
      </c>
      <c r="G84" s="260">
        <f>SUM(G80:G83)</f>
        <v>48795</v>
      </c>
    </row>
    <row r="85" spans="1:8" s="1497" customFormat="1">
      <c r="A85" s="1496"/>
      <c r="B85" s="1477"/>
      <c r="C85" s="1479"/>
      <c r="D85" s="1483"/>
      <c r="E85" s="1483"/>
      <c r="F85" s="1802"/>
      <c r="G85" s="1483"/>
    </row>
    <row r="86" spans="1:8" s="1497" customFormat="1">
      <c r="A86" s="1496"/>
      <c r="B86" s="1477">
        <v>61</v>
      </c>
      <c r="C86" s="1479" t="s">
        <v>1499</v>
      </c>
      <c r="D86" s="1483"/>
      <c r="E86" s="1483"/>
      <c r="F86" s="1802"/>
      <c r="G86" s="1483"/>
    </row>
    <row r="87" spans="1:8" s="1497" customFormat="1" ht="27.95" customHeight="1">
      <c r="A87" s="1496"/>
      <c r="B87" s="1498" t="s">
        <v>2127</v>
      </c>
      <c r="C87" s="97" t="s">
        <v>2128</v>
      </c>
      <c r="D87" s="299"/>
      <c r="E87" s="299">
        <v>13051</v>
      </c>
      <c r="F87" s="2247">
        <v>0</v>
      </c>
      <c r="G87" s="299">
        <f t="shared" ref="G87:G93" si="0">E87</f>
        <v>13051</v>
      </c>
      <c r="H87" s="1497" t="s">
        <v>1305</v>
      </c>
    </row>
    <row r="88" spans="1:8" s="1497" customFormat="1" ht="27.95" customHeight="1">
      <c r="A88" s="1496"/>
      <c r="B88" s="1498" t="s">
        <v>561</v>
      </c>
      <c r="C88" s="1500" t="s">
        <v>2129</v>
      </c>
      <c r="D88" s="299"/>
      <c r="E88" s="299">
        <v>15000</v>
      </c>
      <c r="F88" s="2247">
        <v>0</v>
      </c>
      <c r="G88" s="299">
        <f t="shared" si="0"/>
        <v>15000</v>
      </c>
      <c r="H88" s="1497" t="s">
        <v>1305</v>
      </c>
    </row>
    <row r="89" spans="1:8" s="1497" customFormat="1" ht="25.5">
      <c r="A89" s="1496"/>
      <c r="B89" s="1498" t="s">
        <v>563</v>
      </c>
      <c r="C89" s="1500" t="s">
        <v>2130</v>
      </c>
      <c r="D89" s="296"/>
      <c r="E89" s="299">
        <v>14000</v>
      </c>
      <c r="F89" s="2247">
        <v>0</v>
      </c>
      <c r="G89" s="299">
        <f t="shared" si="0"/>
        <v>14000</v>
      </c>
      <c r="H89" s="1497" t="s">
        <v>1305</v>
      </c>
    </row>
    <row r="90" spans="1:8" s="1497" customFormat="1" ht="25.5">
      <c r="A90" s="1496"/>
      <c r="B90" s="1498" t="s">
        <v>564</v>
      </c>
      <c r="C90" s="1500" t="s">
        <v>2131</v>
      </c>
      <c r="D90" s="296"/>
      <c r="E90" s="299">
        <v>10000</v>
      </c>
      <c r="F90" s="2247">
        <v>0</v>
      </c>
      <c r="G90" s="299">
        <f t="shared" si="0"/>
        <v>10000</v>
      </c>
      <c r="H90" s="1497" t="s">
        <v>1305</v>
      </c>
    </row>
    <row r="91" spans="1:8" s="1497" customFormat="1" ht="25.5">
      <c r="A91" s="1496"/>
      <c r="B91" s="1498" t="s">
        <v>2124</v>
      </c>
      <c r="C91" s="1500" t="s">
        <v>1402</v>
      </c>
      <c r="D91" s="299"/>
      <c r="E91" s="299">
        <v>3569</v>
      </c>
      <c r="F91" s="2247">
        <v>0</v>
      </c>
      <c r="G91" s="299">
        <f t="shared" si="0"/>
        <v>3569</v>
      </c>
      <c r="H91" s="1497" t="s">
        <v>1305</v>
      </c>
    </row>
    <row r="92" spans="1:8" s="1497" customFormat="1" ht="38.25">
      <c r="A92" s="1496"/>
      <c r="B92" s="1498" t="s">
        <v>1400</v>
      </c>
      <c r="C92" s="1500" t="s">
        <v>1403</v>
      </c>
      <c r="D92" s="299"/>
      <c r="E92" s="299">
        <v>1580</v>
      </c>
      <c r="F92" s="2247">
        <v>0</v>
      </c>
      <c r="G92" s="299">
        <f t="shared" si="0"/>
        <v>1580</v>
      </c>
      <c r="H92" s="1497" t="s">
        <v>1305</v>
      </c>
    </row>
    <row r="93" spans="1:8" s="1497" customFormat="1" ht="25.5">
      <c r="A93" s="1496"/>
      <c r="B93" s="1498" t="s">
        <v>1401</v>
      </c>
      <c r="C93" s="1500" t="s">
        <v>1404</v>
      </c>
      <c r="D93" s="299"/>
      <c r="E93" s="299">
        <v>5000</v>
      </c>
      <c r="F93" s="2247">
        <v>0</v>
      </c>
      <c r="G93" s="299">
        <f t="shared" si="0"/>
        <v>5000</v>
      </c>
      <c r="H93" s="1497" t="s">
        <v>1305</v>
      </c>
    </row>
    <row r="94" spans="1:8" s="1497" customFormat="1">
      <c r="A94" s="1496" t="s">
        <v>517</v>
      </c>
      <c r="B94" s="1477">
        <v>61</v>
      </c>
      <c r="C94" s="1479" t="s">
        <v>1499</v>
      </c>
      <c r="D94" s="299"/>
      <c r="E94" s="260">
        <f>SUM(E87:E93)</f>
        <v>62200</v>
      </c>
      <c r="F94" s="1921">
        <f>SUM(F87:F93)</f>
        <v>0</v>
      </c>
      <c r="G94" s="260">
        <f>SUM(G87:G93)</f>
        <v>62200</v>
      </c>
    </row>
    <row r="95" spans="1:8" s="1497" customFormat="1">
      <c r="A95" s="1496"/>
      <c r="B95" s="1477"/>
      <c r="C95" s="1479"/>
      <c r="D95" s="299"/>
      <c r="E95" s="299"/>
      <c r="F95" s="1802"/>
      <c r="G95" s="1483"/>
    </row>
    <row r="96" spans="1:8" s="1497" customFormat="1">
      <c r="A96" s="1496"/>
      <c r="B96" s="1477">
        <v>62</v>
      </c>
      <c r="C96" s="1479" t="s">
        <v>1405</v>
      </c>
      <c r="D96" s="299"/>
      <c r="E96" s="299"/>
      <c r="F96" s="1802"/>
      <c r="G96" s="1483"/>
    </row>
    <row r="97" spans="1:8" s="1497" customFormat="1" ht="25.5">
      <c r="A97" s="1496"/>
      <c r="B97" s="1498" t="s">
        <v>1297</v>
      </c>
      <c r="C97" s="1500" t="s">
        <v>1300</v>
      </c>
      <c r="D97" s="296"/>
      <c r="E97" s="299">
        <v>2000</v>
      </c>
      <c r="F97" s="1792">
        <v>0</v>
      </c>
      <c r="G97" s="299">
        <f>E97</f>
        <v>2000</v>
      </c>
      <c r="H97" s="1497" t="s">
        <v>1936</v>
      </c>
    </row>
    <row r="98" spans="1:8" s="1497" customFormat="1" ht="25.5">
      <c r="A98" s="1496"/>
      <c r="B98" s="1498" t="s">
        <v>1298</v>
      </c>
      <c r="C98" s="1500" t="s">
        <v>1301</v>
      </c>
      <c r="D98" s="296"/>
      <c r="E98" s="299">
        <v>5000</v>
      </c>
      <c r="F98" s="1792">
        <v>0</v>
      </c>
      <c r="G98" s="299">
        <f>E98</f>
        <v>5000</v>
      </c>
      <c r="H98" s="1497" t="s">
        <v>1937</v>
      </c>
    </row>
    <row r="99" spans="1:8" s="1497" customFormat="1">
      <c r="A99" s="1496"/>
      <c r="B99" s="1498" t="s">
        <v>1299</v>
      </c>
      <c r="C99" s="1500" t="s">
        <v>1302</v>
      </c>
      <c r="D99" s="296"/>
      <c r="E99" s="299">
        <v>5000</v>
      </c>
      <c r="F99" s="1792">
        <v>0</v>
      </c>
      <c r="G99" s="299">
        <f>E99</f>
        <v>5000</v>
      </c>
      <c r="H99" s="1497" t="s">
        <v>1938</v>
      </c>
    </row>
    <row r="100" spans="1:8" s="1497" customFormat="1">
      <c r="A100" s="1496" t="s">
        <v>517</v>
      </c>
      <c r="B100" s="1477">
        <v>62</v>
      </c>
      <c r="C100" s="1479" t="s">
        <v>1405</v>
      </c>
      <c r="D100" s="296"/>
      <c r="E100" s="260">
        <f>SUM(E97:E99)</f>
        <v>12000</v>
      </c>
      <c r="F100" s="1787">
        <f>SUM(F97:F99)</f>
        <v>0</v>
      </c>
      <c r="G100" s="260">
        <f>SUM(G97:G99)</f>
        <v>12000</v>
      </c>
    </row>
    <row r="101" spans="1:8" s="1497" customFormat="1" ht="14.1" customHeight="1">
      <c r="A101" s="2240" t="s">
        <v>517</v>
      </c>
      <c r="B101" s="2236">
        <v>1.101</v>
      </c>
      <c r="C101" s="1490" t="s">
        <v>1996</v>
      </c>
      <c r="D101" s="2231"/>
      <c r="E101" s="260">
        <f>E84+E94+E100</f>
        <v>122995</v>
      </c>
      <c r="F101" s="1787">
        <f>F84+F94+F100</f>
        <v>0</v>
      </c>
      <c r="G101" s="260">
        <f>G84+G94+G100</f>
        <v>122995</v>
      </c>
    </row>
    <row r="102" spans="1:8" s="1497" customFormat="1" ht="14.1" customHeight="1">
      <c r="A102" s="1496"/>
      <c r="B102" s="1478"/>
      <c r="C102" s="1486"/>
      <c r="D102" s="1483"/>
      <c r="E102" s="299"/>
      <c r="F102" s="938"/>
      <c r="G102" s="299"/>
    </row>
    <row r="103" spans="1:8" s="1497" customFormat="1" ht="14.1" customHeight="1">
      <c r="A103" s="1496"/>
      <c r="B103" s="1501"/>
      <c r="C103" s="1486"/>
      <c r="D103" s="1483"/>
      <c r="E103" s="1483"/>
      <c r="F103" s="1802"/>
      <c r="G103" s="1483"/>
    </row>
    <row r="104" spans="1:8" s="1497" customFormat="1" ht="14.1" customHeight="1">
      <c r="A104" s="1496"/>
      <c r="B104" s="1478">
        <v>1.1020000000000001</v>
      </c>
      <c r="C104" s="1502" t="s">
        <v>1537</v>
      </c>
      <c r="D104" s="1918"/>
      <c r="E104" s="1918"/>
      <c r="F104" s="2234"/>
      <c r="G104" s="1918"/>
    </row>
    <row r="105" spans="1:8" s="1497" customFormat="1" ht="14.1" customHeight="1">
      <c r="A105" s="1496"/>
      <c r="B105" s="1477">
        <v>61</v>
      </c>
      <c r="C105" s="1499" t="s">
        <v>1768</v>
      </c>
      <c r="D105" s="1918"/>
      <c r="E105" s="1918"/>
      <c r="F105" s="2234"/>
      <c r="G105" s="1918"/>
    </row>
    <row r="106" spans="1:8" s="1497" customFormat="1" ht="27.95" customHeight="1">
      <c r="A106" s="1496"/>
      <c r="B106" s="1498" t="s">
        <v>1965</v>
      </c>
      <c r="C106" s="1479" t="s">
        <v>1055</v>
      </c>
      <c r="D106" s="25"/>
      <c r="E106" s="25">
        <v>39470</v>
      </c>
      <c r="F106" s="2235">
        <v>0</v>
      </c>
      <c r="G106" s="25">
        <f>E106</f>
        <v>39470</v>
      </c>
      <c r="H106" s="1497" t="s">
        <v>1305</v>
      </c>
    </row>
    <row r="107" spans="1:8" s="1497" customFormat="1" ht="14.1" customHeight="1">
      <c r="A107" s="1496" t="s">
        <v>517</v>
      </c>
      <c r="B107" s="1477">
        <v>61</v>
      </c>
      <c r="C107" s="1499" t="s">
        <v>1768</v>
      </c>
      <c r="D107" s="1919"/>
      <c r="E107" s="32">
        <f>SUM(E106:E106)</f>
        <v>39470</v>
      </c>
      <c r="F107" s="2248">
        <f>SUM(F106:F106)</f>
        <v>0</v>
      </c>
      <c r="G107" s="32">
        <f>SUM(G106:G106)</f>
        <v>39470</v>
      </c>
    </row>
    <row r="108" spans="1:8" s="1497" customFormat="1" ht="14.1" customHeight="1">
      <c r="A108" s="1496" t="s">
        <v>517</v>
      </c>
      <c r="B108" s="1478">
        <v>1.1020000000000001</v>
      </c>
      <c r="C108" s="1502" t="s">
        <v>1537</v>
      </c>
      <c r="D108" s="1919"/>
      <c r="E108" s="32">
        <f>E107</f>
        <v>39470</v>
      </c>
      <c r="F108" s="2248">
        <f>F107</f>
        <v>0</v>
      </c>
      <c r="G108" s="32">
        <f>G107</f>
        <v>39470</v>
      </c>
    </row>
    <row r="109" spans="1:8">
      <c r="A109" s="1503" t="s">
        <v>517</v>
      </c>
      <c r="B109" s="1504">
        <v>1</v>
      </c>
      <c r="C109" s="1505" t="s">
        <v>1959</v>
      </c>
      <c r="D109" s="1919"/>
      <c r="E109" s="32">
        <f>E108+E101</f>
        <v>162465</v>
      </c>
      <c r="F109" s="2248">
        <f>F108+F101</f>
        <v>0</v>
      </c>
      <c r="G109" s="32">
        <f>G108+G101</f>
        <v>162465</v>
      </c>
    </row>
    <row r="110" spans="1:8" s="1497" customFormat="1">
      <c r="A110" s="1506" t="s">
        <v>517</v>
      </c>
      <c r="B110" s="1507">
        <v>5452</v>
      </c>
      <c r="C110" s="1471" t="s">
        <v>165</v>
      </c>
      <c r="D110" s="1917"/>
      <c r="E110" s="32">
        <f t="shared" ref="E110:G111" si="1">E109</f>
        <v>162465</v>
      </c>
      <c r="F110" s="2248">
        <f t="shared" si="1"/>
        <v>0</v>
      </c>
      <c r="G110" s="32">
        <f t="shared" si="1"/>
        <v>162465</v>
      </c>
    </row>
    <row r="111" spans="1:8" s="1497" customFormat="1">
      <c r="A111" s="1494" t="s">
        <v>517</v>
      </c>
      <c r="B111" s="1494"/>
      <c r="C111" s="1495" t="s">
        <v>1392</v>
      </c>
      <c r="D111" s="1481"/>
      <c r="E111" s="32">
        <f t="shared" si="1"/>
        <v>162465</v>
      </c>
      <c r="F111" s="1920">
        <f t="shared" si="1"/>
        <v>0</v>
      </c>
      <c r="G111" s="32">
        <f t="shared" si="1"/>
        <v>162465</v>
      </c>
    </row>
    <row r="112" spans="1:8">
      <c r="A112" s="1494" t="s">
        <v>517</v>
      </c>
      <c r="B112" s="1494"/>
      <c r="C112" s="1495" t="s">
        <v>518</v>
      </c>
      <c r="D112" s="1485"/>
      <c r="E112" s="1485">
        <f>E111+E73</f>
        <v>170652</v>
      </c>
      <c r="F112" s="1920">
        <f>F111+F73</f>
        <v>0</v>
      </c>
      <c r="G112" s="1485">
        <f>G111+G73</f>
        <v>170652</v>
      </c>
    </row>
    <row r="113" spans="2:7">
      <c r="B113" s="589" t="s">
        <v>1925</v>
      </c>
      <c r="F113" s="1475"/>
      <c r="G113" s="1475"/>
    </row>
    <row r="114" spans="2:7">
      <c r="B114" s="1962" t="s">
        <v>1110</v>
      </c>
      <c r="F114" s="1475"/>
      <c r="G114" s="1475"/>
    </row>
    <row r="115" spans="2:7" ht="77.25" customHeight="1">
      <c r="B115" s="2512" t="s">
        <v>95</v>
      </c>
      <c r="C115" s="2512"/>
      <c r="D115" s="2512"/>
      <c r="E115" s="2512"/>
      <c r="F115" s="2512"/>
      <c r="G115" s="2512"/>
    </row>
    <row r="116" spans="2:7">
      <c r="F116" s="1475"/>
      <c r="G116" s="1475"/>
    </row>
    <row r="117" spans="2:7">
      <c r="F117" s="1475"/>
      <c r="G117" s="1475"/>
    </row>
    <row r="118" spans="2:7" ht="13.5" thickBot="1">
      <c r="F118" s="1475"/>
      <c r="G118" s="1475"/>
    </row>
    <row r="119" spans="2:7" ht="13.5" thickTop="1">
      <c r="B119" s="1826"/>
      <c r="C119" s="1826"/>
      <c r="D119" s="1864"/>
      <c r="E119" s="1826"/>
      <c r="F119" s="1864"/>
      <c r="G119" s="1951"/>
    </row>
    <row r="120" spans="2:7">
      <c r="F120" s="1475"/>
      <c r="G120" s="1475"/>
    </row>
    <row r="121" spans="2:7">
      <c r="B121" s="673"/>
      <c r="C121" s="673"/>
      <c r="D121" s="673"/>
      <c r="E121" s="673"/>
      <c r="F121" s="673"/>
      <c r="G121" s="673"/>
    </row>
    <row r="122" spans="2:7">
      <c r="F122" s="1475"/>
      <c r="G122" s="1475"/>
    </row>
    <row r="123" spans="2:7">
      <c r="F123" s="1475"/>
      <c r="G123" s="1475"/>
    </row>
    <row r="124" spans="2:7">
      <c r="F124" s="1475"/>
      <c r="G124" s="1475"/>
    </row>
    <row r="125" spans="2:7">
      <c r="F125" s="1475"/>
      <c r="G125" s="1475"/>
    </row>
    <row r="126" spans="2:7">
      <c r="F126" s="1475"/>
      <c r="G126" s="1475"/>
    </row>
    <row r="127" spans="2:7">
      <c r="F127" s="1475"/>
      <c r="G127" s="1475"/>
    </row>
    <row r="128" spans="2:7">
      <c r="F128" s="1475"/>
      <c r="G128" s="1475"/>
    </row>
    <row r="129" spans="3:7">
      <c r="F129" s="1475"/>
      <c r="G129" s="1475"/>
    </row>
    <row r="130" spans="3:7">
      <c r="F130" s="1475"/>
      <c r="G130" s="1475"/>
    </row>
    <row r="131" spans="3:7">
      <c r="F131" s="1475"/>
      <c r="G131" s="1475"/>
    </row>
    <row r="132" spans="3:7">
      <c r="F132" s="1475"/>
      <c r="G132" s="1475"/>
    </row>
    <row r="133" spans="3:7">
      <c r="C133" s="1508"/>
      <c r="F133" s="1475"/>
      <c r="G133" s="1475"/>
    </row>
  </sheetData>
  <autoFilter ref="A13:K115">
    <filterColumn colId="1" showButton="0"/>
    <filterColumn colId="2" showButton="0"/>
  </autoFilter>
  <customSheetViews>
    <customSheetView guid="{44B5F5DE-C96C-4269-969A-574D4EEEEEF5}" scale="115" showPageBreaks="1" printArea="1" showAutoFilter="1" view="pageBreakPreview" showRuler="0" topLeftCell="A103">
      <selection activeCell="A103" sqref="A1:H65536"/>
      <pageMargins left="0.74803149606299202" right="0.74803149606299202" top="0.74803149606299202" bottom="4.13" header="0.35" footer="3"/>
      <printOptions horizontalCentered="1"/>
      <pageSetup paperSize="9" scale="94" firstPageNumber="136" orientation="portrait" blackAndWhite="1" useFirstPageNumber="1" r:id="rId1"/>
      <headerFooter alignWithMargins="0">
        <oddHeader xml:space="preserve">&amp;C   </oddHeader>
        <oddFooter>&amp;C&amp;"Times New Roman,Bold"&amp;P</oddFooter>
      </headerFooter>
      <autoFilter ref="B1:L1"/>
    </customSheetView>
    <customSheetView guid="{F13B090A-ECDA-4418-9F13-644A873400E7}" showRuler="0" topLeftCell="A215">
      <selection activeCell="B241" sqref="B241:G241"/>
      <pageMargins left="0.74803149606299202" right="0.39370078740157499" top="0.74803149606299202" bottom="0.90551181102362199" header="0.511811023622047" footer="0.59055118110236204"/>
      <printOptions horizontalCentered="1"/>
      <pageSetup paperSize="9" firstPageNumber="37" orientation="landscape" blackAndWhite="1" useFirstPageNumber="1" r:id="rId2"/>
      <headerFooter alignWithMargins="0">
        <oddHeader xml:space="preserve">&amp;C   </oddHeader>
        <oddFooter>&amp;C&amp;"Times New Roman,Bold"   Vol-IV     -    &amp;P</oddFooter>
      </headerFooter>
    </customSheetView>
    <customSheetView guid="{63DB0950-E90F-4380-862C-985B5EB19119}" scale="160" showRuler="0" topLeftCell="A100">
      <selection activeCell="E104" sqref="E104"/>
      <pageMargins left="0.74803149606299202" right="0.39370078740157499" top="0.74803149606299202" bottom="0.90551181102362199" header="0.511811023622047" footer="0.59055118110236204"/>
      <printOptions horizontalCentered="1"/>
      <pageSetup paperSize="9" firstPageNumber="37" orientation="landscape" blackAndWhite="1" useFirstPageNumber="1" r:id="rId3"/>
      <headerFooter alignWithMargins="0">
        <oddHeader xml:space="preserve">&amp;C   </oddHeader>
        <oddFooter>&amp;C&amp;"Times New Roman,Bold"   Vol-IV     -    &amp;P</oddFooter>
      </headerFooter>
    </customSheetView>
    <customSheetView guid="{7CE36697-C418-4ED3-BCF0-EA686CB40E87}" scale="115" showPageBreaks="1" printArea="1" showAutoFilter="1" view="pageBreakPreview" showRuler="0" topLeftCell="A103">
      <selection activeCell="A103" sqref="A1:H65536"/>
      <pageMargins left="0.74803149606299202" right="0.74803149606299202" top="0.74803149606299202" bottom="4.13" header="0.35" footer="3"/>
      <printOptions horizontalCentered="1"/>
      <pageSetup paperSize="9" scale="94" firstPageNumber="136"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A1:G1"/>
    <mergeCell ref="A3:G3"/>
    <mergeCell ref="B4:G4"/>
    <mergeCell ref="B115:G115"/>
    <mergeCell ref="B12:G12"/>
    <mergeCell ref="B13:D13"/>
    <mergeCell ref="A2:G2"/>
  </mergeCells>
  <phoneticPr fontId="25" type="noConversion"/>
  <printOptions horizontalCentered="1"/>
  <pageMargins left="0.74803149606299202" right="0.74803149606299202" top="0.74803149606299202" bottom="4.13" header="0.35" footer="3"/>
  <pageSetup paperSize="9" scale="94" firstPageNumber="136" orientation="portrait" blackAndWhite="1" useFirstPageNumber="1" r:id="rId5"/>
  <headerFooter alignWithMargins="0">
    <oddHeader xml:space="preserve">&amp;C   </oddHeader>
    <oddFooter>&amp;C&amp;"Times New Roman,Bold"&amp;P</oddFooter>
  </headerFooter>
</worksheet>
</file>

<file path=xl/worksheets/sheet46.xml><?xml version="1.0" encoding="utf-8"?>
<worksheet xmlns="http://schemas.openxmlformats.org/spreadsheetml/2006/main" xmlns:r="http://schemas.openxmlformats.org/officeDocument/2006/relationships">
  <sheetPr syncVertical="1" syncRef="A194" transitionEvaluation="1" codeName="Sheet43"/>
  <dimension ref="A1:H212"/>
  <sheetViews>
    <sheetView view="pageBreakPreview" topLeftCell="A194" zoomScaleSheetLayoutView="100" workbookViewId="0">
      <selection activeCell="I199" sqref="I1:N199"/>
    </sheetView>
  </sheetViews>
  <sheetFormatPr defaultColWidth="12.42578125" defaultRowHeight="12.75"/>
  <cols>
    <col min="1" max="1" width="6.42578125" style="1584" customWidth="1"/>
    <col min="2" max="2" width="8.5703125" style="1584" customWidth="1"/>
    <col min="3" max="3" width="34.5703125" style="1510" customWidth="1"/>
    <col min="4" max="4" width="6.85546875" style="1585" customWidth="1"/>
    <col min="5" max="5" width="9.42578125" style="1585" customWidth="1"/>
    <col min="6" max="6" width="10.7109375" style="1585" customWidth="1"/>
    <col min="7" max="7" width="7.5703125" style="1510" customWidth="1"/>
    <col min="8" max="8" width="3.28515625" style="1510" customWidth="1"/>
    <col min="9" max="16384" width="12.42578125" style="1510"/>
  </cols>
  <sheetData>
    <row r="1" spans="1:7">
      <c r="A1" s="2513" t="s">
        <v>1056</v>
      </c>
      <c r="B1" s="2513"/>
      <c r="C1" s="2513"/>
      <c r="D1" s="2513"/>
      <c r="E1" s="2513"/>
      <c r="F1" s="2513"/>
      <c r="G1" s="2513"/>
    </row>
    <row r="2" spans="1:7">
      <c r="A2" s="2513" t="s">
        <v>1057</v>
      </c>
      <c r="B2" s="2513"/>
      <c r="C2" s="2513"/>
      <c r="D2" s="2513"/>
      <c r="E2" s="2513"/>
      <c r="F2" s="2513"/>
      <c r="G2" s="2513"/>
    </row>
    <row r="3" spans="1:7">
      <c r="A3" s="1511"/>
      <c r="B3" s="1511"/>
      <c r="C3" s="1512"/>
      <c r="D3" s="1513"/>
      <c r="E3" s="1509"/>
      <c r="F3" s="1509"/>
      <c r="G3" s="1512"/>
    </row>
    <row r="4" spans="1:7">
      <c r="A4" s="2427" t="s">
        <v>1675</v>
      </c>
      <c r="B4" s="2427"/>
      <c r="C4" s="2427"/>
      <c r="D4" s="2427"/>
      <c r="E4" s="2427"/>
      <c r="F4" s="2427"/>
      <c r="G4" s="2427"/>
    </row>
    <row r="5" spans="1:7" ht="13.5">
      <c r="A5" s="1401"/>
      <c r="B5" s="2428"/>
      <c r="C5" s="2428"/>
      <c r="D5" s="2428"/>
      <c r="E5" s="2428"/>
      <c r="F5" s="2428"/>
      <c r="G5" s="2428"/>
    </row>
    <row r="6" spans="1:7">
      <c r="A6" s="1401"/>
      <c r="B6" s="927"/>
      <c r="C6" s="927"/>
      <c r="D6" s="1844"/>
      <c r="E6" s="1845" t="s">
        <v>1217</v>
      </c>
      <c r="F6" s="1846" t="s">
        <v>1218</v>
      </c>
      <c r="G6" s="1845" t="s">
        <v>1043</v>
      </c>
    </row>
    <row r="7" spans="1:7">
      <c r="A7" s="1401"/>
      <c r="B7" s="1847" t="s">
        <v>1219</v>
      </c>
      <c r="C7" s="927" t="s">
        <v>1220</v>
      </c>
      <c r="D7" s="1848" t="s">
        <v>518</v>
      </c>
      <c r="E7" s="935">
        <v>219785</v>
      </c>
      <c r="F7" s="1849">
        <v>2227762</v>
      </c>
      <c r="G7" s="935">
        <f>SUM(E7:F7)</f>
        <v>2447547</v>
      </c>
    </row>
    <row r="8" spans="1:7">
      <c r="A8" s="1401"/>
      <c r="B8" s="1847" t="s">
        <v>1221</v>
      </c>
      <c r="C8" s="1850" t="s">
        <v>1222</v>
      </c>
      <c r="D8" s="1851"/>
      <c r="E8" s="936"/>
      <c r="F8" s="1852"/>
      <c r="G8" s="936"/>
    </row>
    <row r="9" spans="1:7">
      <c r="A9" s="1401"/>
      <c r="B9" s="1847"/>
      <c r="C9" s="1850" t="s">
        <v>985</v>
      </c>
      <c r="D9" s="1851" t="s">
        <v>518</v>
      </c>
      <c r="E9" s="936">
        <f>G152</f>
        <v>76455</v>
      </c>
      <c r="F9" s="1853">
        <f>G192</f>
        <v>20704</v>
      </c>
      <c r="G9" s="936">
        <f>SUM(E9:F9)</f>
        <v>97159</v>
      </c>
    </row>
    <row r="10" spans="1:7">
      <c r="A10" s="1401"/>
      <c r="B10" s="1854" t="s">
        <v>517</v>
      </c>
      <c r="C10" s="927" t="s">
        <v>619</v>
      </c>
      <c r="D10" s="1855" t="s">
        <v>518</v>
      </c>
      <c r="E10" s="1856">
        <f>SUM(E7:E9)</f>
        <v>296240</v>
      </c>
      <c r="F10" s="1857">
        <f>SUM(F7:F9)</f>
        <v>2248466</v>
      </c>
      <c r="G10" s="1856">
        <f>SUM(E10:F10)</f>
        <v>2544706</v>
      </c>
    </row>
    <row r="11" spans="1:7">
      <c r="A11" s="1401"/>
      <c r="B11" s="1847"/>
      <c r="C11" s="927"/>
      <c r="D11" s="934"/>
      <c r="E11" s="934"/>
      <c r="F11" s="2249"/>
      <c r="G11" s="934"/>
    </row>
    <row r="12" spans="1:7">
      <c r="A12" s="1401"/>
      <c r="B12" s="1847" t="s">
        <v>620</v>
      </c>
      <c r="C12" s="927" t="s">
        <v>621</v>
      </c>
      <c r="D12" s="927"/>
      <c r="E12" s="927"/>
      <c r="F12" s="2250"/>
      <c r="G12" s="927"/>
    </row>
    <row r="13" spans="1:7" ht="13.5" thickBot="1">
      <c r="A13" s="1861"/>
      <c r="B13" s="2425" t="s">
        <v>622</v>
      </c>
      <c r="C13" s="2425"/>
      <c r="D13" s="2425"/>
      <c r="E13" s="2425"/>
      <c r="F13" s="2425"/>
      <c r="G13" s="2425"/>
    </row>
    <row r="14" spans="1:7" ht="14.25" thickTop="1" thickBot="1">
      <c r="A14" s="1861"/>
      <c r="B14" s="2433" t="s">
        <v>623</v>
      </c>
      <c r="C14" s="2433"/>
      <c r="D14" s="2433"/>
      <c r="E14" s="1782" t="s">
        <v>519</v>
      </c>
      <c r="F14" s="2251" t="s">
        <v>624</v>
      </c>
      <c r="G14" s="1865" t="s">
        <v>1043</v>
      </c>
    </row>
    <row r="15" spans="1:7" s="1518" customFormat="1" ht="14.1" customHeight="1" thickTop="1">
      <c r="A15" s="1514"/>
      <c r="B15" s="1515"/>
      <c r="C15" s="1516"/>
      <c r="D15" s="1517"/>
      <c r="E15" s="1517"/>
      <c r="F15" s="1517"/>
      <c r="G15" s="1517"/>
    </row>
    <row r="16" spans="1:7" ht="14.1" customHeight="1">
      <c r="A16" s="1519"/>
      <c r="B16" s="1519"/>
      <c r="C16" s="1520" t="s">
        <v>522</v>
      </c>
      <c r="D16" s="1521"/>
      <c r="E16" s="1521"/>
      <c r="F16" s="1521"/>
      <c r="G16" s="1521"/>
    </row>
    <row r="17" spans="1:8" ht="24.75" customHeight="1">
      <c r="A17" s="1522" t="s">
        <v>523</v>
      </c>
      <c r="B17" s="1523">
        <v>2045</v>
      </c>
      <c r="C17" s="1524" t="s">
        <v>1058</v>
      </c>
      <c r="D17" s="1528"/>
      <c r="E17" s="1528"/>
      <c r="F17" s="1528"/>
      <c r="G17" s="1528"/>
    </row>
    <row r="18" spans="1:8" ht="11.1" customHeight="1">
      <c r="A18" s="1522"/>
      <c r="B18" s="1523"/>
      <c r="C18" s="1524"/>
      <c r="D18" s="1531"/>
      <c r="E18" s="1533"/>
      <c r="F18" s="1533"/>
      <c r="G18" s="1533"/>
    </row>
    <row r="19" spans="1:8" ht="12.95" customHeight="1">
      <c r="A19" s="1522"/>
      <c r="B19" s="1535">
        <v>0.2</v>
      </c>
      <c r="C19" s="1524" t="s">
        <v>481</v>
      </c>
      <c r="D19" s="1531"/>
      <c r="E19" s="1531"/>
      <c r="F19" s="1531"/>
      <c r="G19" s="1531"/>
    </row>
    <row r="20" spans="1:8">
      <c r="A20" s="1522"/>
      <c r="B20" s="1530">
        <v>60</v>
      </c>
      <c r="C20" s="1526" t="s">
        <v>556</v>
      </c>
      <c r="D20" s="1531"/>
      <c r="E20" s="1531"/>
      <c r="F20" s="1531"/>
      <c r="G20" s="1531"/>
    </row>
    <row r="21" spans="1:8">
      <c r="A21" s="1522"/>
      <c r="B21" s="1530">
        <v>44</v>
      </c>
      <c r="C21" s="1526" t="s">
        <v>526</v>
      </c>
      <c r="D21" s="1531"/>
      <c r="E21" s="1531"/>
      <c r="F21" s="1531"/>
      <c r="G21" s="1531"/>
    </row>
    <row r="22" spans="1:8">
      <c r="A22" s="1522"/>
      <c r="B22" s="1532" t="s">
        <v>1052</v>
      </c>
      <c r="C22" s="1526" t="s">
        <v>528</v>
      </c>
      <c r="D22" s="30"/>
      <c r="E22" s="1533">
        <v>2983</v>
      </c>
      <c r="F22" s="1778">
        <v>0</v>
      </c>
      <c r="G22" s="1533">
        <f>E22</f>
        <v>2983</v>
      </c>
      <c r="H22" s="1510" t="s">
        <v>697</v>
      </c>
    </row>
    <row r="23" spans="1:8">
      <c r="A23" s="1522" t="s">
        <v>517</v>
      </c>
      <c r="B23" s="1530">
        <v>60</v>
      </c>
      <c r="C23" s="1526" t="s">
        <v>556</v>
      </c>
      <c r="D23" s="30"/>
      <c r="E23" s="1527">
        <f>SUM(E22:E22)</f>
        <v>2983</v>
      </c>
      <c r="F23" s="1796">
        <f>SUM(F22:F22)</f>
        <v>0</v>
      </c>
      <c r="G23" s="1527">
        <f>SUM(G22:G22)</f>
        <v>2983</v>
      </c>
    </row>
    <row r="24" spans="1:8" ht="12.95" customHeight="1">
      <c r="A24" s="1522" t="s">
        <v>517</v>
      </c>
      <c r="B24" s="1535">
        <v>0.2</v>
      </c>
      <c r="C24" s="1524" t="s">
        <v>481</v>
      </c>
      <c r="D24" s="30"/>
      <c r="E24" s="1527">
        <f t="shared" ref="E24:G25" si="0">E23</f>
        <v>2983</v>
      </c>
      <c r="F24" s="1796">
        <f t="shared" si="0"/>
        <v>0</v>
      </c>
      <c r="G24" s="1527">
        <f t="shared" si="0"/>
        <v>2983</v>
      </c>
    </row>
    <row r="25" spans="1:8" ht="25.5">
      <c r="A25" s="1522" t="s">
        <v>517</v>
      </c>
      <c r="B25" s="1523">
        <v>2045</v>
      </c>
      <c r="C25" s="1524" t="s">
        <v>1058</v>
      </c>
      <c r="D25" s="30"/>
      <c r="E25" s="1527">
        <f t="shared" si="0"/>
        <v>2983</v>
      </c>
      <c r="F25" s="1916">
        <f t="shared" si="0"/>
        <v>0</v>
      </c>
      <c r="G25" s="1527">
        <f t="shared" si="0"/>
        <v>2983</v>
      </c>
    </row>
    <row r="26" spans="1:8" ht="11.1" customHeight="1">
      <c r="A26" s="1522"/>
      <c r="B26" s="1522"/>
      <c r="C26" s="1522"/>
      <c r="D26" s="299"/>
      <c r="E26" s="1531"/>
      <c r="F26" s="1531"/>
      <c r="G26" s="1531"/>
    </row>
    <row r="27" spans="1:8">
      <c r="A27" s="1522" t="s">
        <v>523</v>
      </c>
      <c r="B27" s="1536">
        <v>2059</v>
      </c>
      <c r="C27" s="1537" t="s">
        <v>710</v>
      </c>
      <c r="D27" s="1533"/>
      <c r="E27" s="1533"/>
      <c r="F27" s="1533"/>
      <c r="G27" s="1533"/>
    </row>
    <row r="28" spans="1:8">
      <c r="A28" s="1538"/>
      <c r="B28" s="1538">
        <v>80</v>
      </c>
      <c r="C28" s="1539" t="s">
        <v>1759</v>
      </c>
      <c r="D28" s="1533"/>
      <c r="E28" s="1533"/>
      <c r="F28" s="1533"/>
      <c r="G28" s="1533"/>
    </row>
    <row r="29" spans="1:8">
      <c r="A29" s="1538"/>
      <c r="B29" s="1540">
        <v>80.052999999999997</v>
      </c>
      <c r="C29" s="1537" t="s">
        <v>713</v>
      </c>
      <c r="D29" s="1533"/>
      <c r="E29" s="1533"/>
      <c r="F29" s="1533"/>
      <c r="G29" s="1533"/>
    </row>
    <row r="30" spans="1:8" ht="0.75" customHeight="1">
      <c r="A30" s="1538"/>
      <c r="B30" s="1541"/>
      <c r="C30" s="1539"/>
      <c r="D30" s="30"/>
      <c r="E30" s="1533"/>
      <c r="F30" s="25"/>
      <c r="G30" s="1533"/>
    </row>
    <row r="31" spans="1:8" ht="15" customHeight="1">
      <c r="A31" s="1538"/>
      <c r="B31" s="1541">
        <v>61</v>
      </c>
      <c r="C31" s="1539" t="s">
        <v>499</v>
      </c>
      <c r="D31" s="1533"/>
      <c r="E31" s="1533"/>
      <c r="F31" s="1533"/>
      <c r="G31" s="1533"/>
    </row>
    <row r="32" spans="1:8" ht="25.5">
      <c r="A32" s="1538"/>
      <c r="B32" s="1542">
        <v>65</v>
      </c>
      <c r="C32" s="1539" t="s">
        <v>1801</v>
      </c>
      <c r="D32" s="1533"/>
      <c r="E32" s="1533"/>
      <c r="F32" s="1533"/>
      <c r="G32" s="1533"/>
    </row>
    <row r="33" spans="1:8" ht="15" customHeight="1">
      <c r="A33" s="1538"/>
      <c r="B33" s="1542" t="s">
        <v>1803</v>
      </c>
      <c r="C33" s="1539" t="s">
        <v>189</v>
      </c>
      <c r="D33" s="30"/>
      <c r="E33" s="2252">
        <v>0</v>
      </c>
      <c r="F33" s="25">
        <v>838</v>
      </c>
      <c r="G33" s="1533">
        <f>F33+E33</f>
        <v>838</v>
      </c>
      <c r="H33" s="1510" t="s">
        <v>2091</v>
      </c>
    </row>
    <row r="34" spans="1:8" ht="15" customHeight="1">
      <c r="A34" s="1538"/>
      <c r="B34" s="1542"/>
      <c r="C34" s="1539"/>
      <c r="D34" s="1533"/>
      <c r="E34" s="1811"/>
      <c r="F34" s="1533"/>
      <c r="G34" s="1533"/>
    </row>
    <row r="35" spans="1:8" ht="25.5">
      <c r="A35" s="2258"/>
      <c r="B35" s="2259">
        <v>66</v>
      </c>
      <c r="C35" s="2260" t="s">
        <v>1802</v>
      </c>
      <c r="D35" s="1534"/>
      <c r="E35" s="2261"/>
      <c r="F35" s="1534"/>
      <c r="G35" s="1534"/>
    </row>
    <row r="36" spans="1:8" ht="15" customHeight="1">
      <c r="A36" s="2262"/>
      <c r="B36" s="2263" t="s">
        <v>1804</v>
      </c>
      <c r="C36" s="2264" t="s">
        <v>189</v>
      </c>
      <c r="D36" s="1955"/>
      <c r="E36" s="2265">
        <v>0</v>
      </c>
      <c r="F36" s="48">
        <v>720</v>
      </c>
      <c r="G36" s="2266">
        <f>F36+E36</f>
        <v>720</v>
      </c>
      <c r="H36" s="1510" t="str">
        <f>H33</f>
        <v>(b)</v>
      </c>
    </row>
    <row r="37" spans="1:8" ht="15" customHeight="1">
      <c r="A37" s="1538" t="s">
        <v>517</v>
      </c>
      <c r="B37" s="1541">
        <v>61</v>
      </c>
      <c r="C37" s="1539" t="s">
        <v>499</v>
      </c>
      <c r="D37" s="30"/>
      <c r="E37" s="2254">
        <f>E33+E36</f>
        <v>0</v>
      </c>
      <c r="F37" s="32">
        <f>F33+F36</f>
        <v>1558</v>
      </c>
      <c r="G37" s="1527">
        <f>G33+G36</f>
        <v>1558</v>
      </c>
    </row>
    <row r="38" spans="1:8" ht="15" customHeight="1">
      <c r="A38" s="1522" t="s">
        <v>517</v>
      </c>
      <c r="B38" s="1540">
        <v>80.052999999999997</v>
      </c>
      <c r="C38" s="1537" t="s">
        <v>713</v>
      </c>
      <c r="D38" s="30"/>
      <c r="E38" s="1877">
        <f t="shared" ref="E38:G39" si="1">E37</f>
        <v>0</v>
      </c>
      <c r="F38" s="32">
        <f t="shared" si="1"/>
        <v>1558</v>
      </c>
      <c r="G38" s="32">
        <f t="shared" si="1"/>
        <v>1558</v>
      </c>
    </row>
    <row r="39" spans="1:8" ht="15" customHeight="1">
      <c r="A39" s="1522" t="s">
        <v>517</v>
      </c>
      <c r="B39" s="1523">
        <v>2059</v>
      </c>
      <c r="C39" s="1524" t="s">
        <v>710</v>
      </c>
      <c r="D39" s="30"/>
      <c r="E39" s="2255">
        <f t="shared" si="1"/>
        <v>0</v>
      </c>
      <c r="F39" s="32">
        <f t="shared" si="1"/>
        <v>1558</v>
      </c>
      <c r="G39" s="1543">
        <f t="shared" si="1"/>
        <v>1558</v>
      </c>
    </row>
    <row r="40" spans="1:8" ht="15" customHeight="1">
      <c r="A40" s="1522"/>
      <c r="B40" s="1523"/>
      <c r="C40" s="1526"/>
      <c r="D40" s="1544"/>
      <c r="E40" s="1544"/>
      <c r="F40" s="1544"/>
      <c r="G40" s="1544"/>
    </row>
    <row r="41" spans="1:8" ht="15" customHeight="1">
      <c r="A41" s="1522" t="s">
        <v>523</v>
      </c>
      <c r="B41" s="1523">
        <v>2215</v>
      </c>
      <c r="C41" s="1524" t="s">
        <v>79</v>
      </c>
      <c r="D41" s="1544"/>
      <c r="E41" s="1544"/>
      <c r="F41" s="1544"/>
      <c r="G41" s="1544"/>
    </row>
    <row r="42" spans="1:8" ht="15" customHeight="1">
      <c r="A42" s="1522"/>
      <c r="B42" s="1545">
        <v>2</v>
      </c>
      <c r="C42" s="1526" t="s">
        <v>1399</v>
      </c>
      <c r="D42" s="1565"/>
      <c r="E42" s="1565"/>
      <c r="F42" s="1565"/>
      <c r="G42" s="1565"/>
    </row>
    <row r="43" spans="1:8" ht="15" customHeight="1">
      <c r="A43" s="1522"/>
      <c r="B43" s="1547">
        <v>2.105</v>
      </c>
      <c r="C43" s="1524" t="s">
        <v>1022</v>
      </c>
      <c r="D43" s="1565"/>
      <c r="E43" s="1565"/>
      <c r="F43" s="1565"/>
      <c r="G43" s="1565"/>
    </row>
    <row r="44" spans="1:8" ht="27.75" customHeight="1">
      <c r="A44" s="1522"/>
      <c r="B44" s="1530">
        <v>42</v>
      </c>
      <c r="C44" s="1539" t="s">
        <v>1805</v>
      </c>
      <c r="D44" s="1565"/>
      <c r="E44" s="1565"/>
      <c r="F44" s="1565"/>
      <c r="G44" s="1565"/>
    </row>
    <row r="45" spans="1:8" ht="15" customHeight="1">
      <c r="A45" s="1522"/>
      <c r="B45" s="1530">
        <v>45</v>
      </c>
      <c r="C45" s="1539" t="s">
        <v>537</v>
      </c>
      <c r="D45" s="1565"/>
      <c r="E45" s="1565"/>
      <c r="F45" s="1565"/>
      <c r="G45" s="1565"/>
    </row>
    <row r="46" spans="1:8" ht="15" customHeight="1">
      <c r="A46" s="1522"/>
      <c r="B46" s="1532" t="s">
        <v>1806</v>
      </c>
      <c r="C46" s="1526" t="s">
        <v>1807</v>
      </c>
      <c r="D46" s="30"/>
      <c r="E46" s="2256">
        <v>0</v>
      </c>
      <c r="F46" s="25">
        <v>629</v>
      </c>
      <c r="G46" s="1544">
        <f>F46+E46</f>
        <v>629</v>
      </c>
      <c r="H46" s="1510" t="s">
        <v>2091</v>
      </c>
    </row>
    <row r="47" spans="1:8" ht="15" customHeight="1">
      <c r="A47" s="1522" t="s">
        <v>517</v>
      </c>
      <c r="B47" s="1530">
        <v>45</v>
      </c>
      <c r="C47" s="1539" t="s">
        <v>537</v>
      </c>
      <c r="D47" s="30"/>
      <c r="E47" s="2254">
        <f>SUM(E46:E46)</f>
        <v>0</v>
      </c>
      <c r="F47" s="32">
        <f>SUM(F46:F46)</f>
        <v>629</v>
      </c>
      <c r="G47" s="1548">
        <f>SUM(G46:G46)</f>
        <v>629</v>
      </c>
    </row>
    <row r="48" spans="1:8" ht="25.5">
      <c r="A48" s="1522" t="s">
        <v>517</v>
      </c>
      <c r="B48" s="1530">
        <v>42</v>
      </c>
      <c r="C48" s="1539" t="s">
        <v>1805</v>
      </c>
      <c r="D48" s="30"/>
      <c r="E48" s="2254">
        <f>E47</f>
        <v>0</v>
      </c>
      <c r="F48" s="1548">
        <f>F47</f>
        <v>629</v>
      </c>
      <c r="G48" s="1548">
        <f>G47</f>
        <v>629</v>
      </c>
    </row>
    <row r="49" spans="1:8" ht="15" customHeight="1">
      <c r="A49" s="1522" t="s">
        <v>517</v>
      </c>
      <c r="B49" s="1547">
        <v>2.105</v>
      </c>
      <c r="C49" s="1524" t="s">
        <v>1022</v>
      </c>
      <c r="D49" s="30"/>
      <c r="E49" s="2254">
        <f t="shared" ref="E49:G51" si="2">E48</f>
        <v>0</v>
      </c>
      <c r="F49" s="32">
        <f t="shared" si="2"/>
        <v>629</v>
      </c>
      <c r="G49" s="1548">
        <f t="shared" si="2"/>
        <v>629</v>
      </c>
    </row>
    <row r="50" spans="1:8" ht="15" customHeight="1">
      <c r="A50" s="1522" t="s">
        <v>517</v>
      </c>
      <c r="B50" s="1545">
        <v>2</v>
      </c>
      <c r="C50" s="1526" t="s">
        <v>1399</v>
      </c>
      <c r="D50" s="30"/>
      <c r="E50" s="2254">
        <f t="shared" si="2"/>
        <v>0</v>
      </c>
      <c r="F50" s="32">
        <f t="shared" si="2"/>
        <v>629</v>
      </c>
      <c r="G50" s="1548">
        <f t="shared" si="2"/>
        <v>629</v>
      </c>
    </row>
    <row r="51" spans="1:8" ht="15" customHeight="1">
      <c r="A51" s="1522" t="s">
        <v>517</v>
      </c>
      <c r="B51" s="1523">
        <v>2215</v>
      </c>
      <c r="C51" s="1524" t="s">
        <v>79</v>
      </c>
      <c r="D51" s="30"/>
      <c r="E51" s="2254">
        <f t="shared" si="2"/>
        <v>0</v>
      </c>
      <c r="F51" s="32">
        <f t="shared" si="2"/>
        <v>629</v>
      </c>
      <c r="G51" s="1548">
        <f t="shared" si="2"/>
        <v>629</v>
      </c>
    </row>
    <row r="52" spans="1:8">
      <c r="A52" s="1522"/>
      <c r="B52" s="1536"/>
      <c r="C52" s="1537"/>
      <c r="D52" s="1544"/>
      <c r="E52" s="1544"/>
      <c r="F52" s="1544"/>
      <c r="G52" s="1544"/>
    </row>
    <row r="53" spans="1:8">
      <c r="A53" s="1522" t="s">
        <v>523</v>
      </c>
      <c r="B53" s="1523">
        <v>2217</v>
      </c>
      <c r="C53" s="1524" t="s">
        <v>445</v>
      </c>
      <c r="D53" s="1565"/>
      <c r="E53" s="1546"/>
      <c r="F53" s="1546"/>
      <c r="G53" s="1546"/>
    </row>
    <row r="54" spans="1:8" s="1551" customFormat="1">
      <c r="A54" s="1522"/>
      <c r="B54" s="1545">
        <v>1</v>
      </c>
      <c r="C54" s="1526" t="s">
        <v>1808</v>
      </c>
      <c r="D54" s="1565"/>
      <c r="E54" s="1565"/>
      <c r="F54" s="1565"/>
      <c r="G54" s="1565"/>
    </row>
    <row r="55" spans="1:8">
      <c r="A55" s="1522"/>
      <c r="B55" s="1553">
        <v>1.8</v>
      </c>
      <c r="C55" s="1524" t="s">
        <v>565</v>
      </c>
      <c r="D55" s="1544"/>
      <c r="E55" s="1544"/>
      <c r="F55" s="1544"/>
      <c r="G55" s="1544"/>
    </row>
    <row r="56" spans="1:8">
      <c r="A56" s="1522"/>
      <c r="B56" s="1530">
        <v>62</v>
      </c>
      <c r="C56" s="1526" t="s">
        <v>642</v>
      </c>
      <c r="D56" s="1544"/>
      <c r="E56" s="1544"/>
      <c r="F56" s="1544"/>
      <c r="G56" s="1544"/>
    </row>
    <row r="57" spans="1:8">
      <c r="A57" s="1522"/>
      <c r="B57" s="1530">
        <v>44</v>
      </c>
      <c r="C57" s="1526" t="s">
        <v>526</v>
      </c>
      <c r="D57" s="1544"/>
      <c r="E57" s="1544"/>
      <c r="F57" s="1544"/>
      <c r="G57" s="1544"/>
    </row>
    <row r="58" spans="1:8" ht="13.35" customHeight="1">
      <c r="A58" s="1522"/>
      <c r="B58" s="1555" t="s">
        <v>643</v>
      </c>
      <c r="C58" s="1556" t="s">
        <v>1872</v>
      </c>
      <c r="D58" s="30"/>
      <c r="E58" s="25">
        <v>10000</v>
      </c>
      <c r="F58" s="1778">
        <v>0</v>
      </c>
      <c r="G58" s="25">
        <f>E58</f>
        <v>10000</v>
      </c>
      <c r="H58" s="1510" t="s">
        <v>1509</v>
      </c>
    </row>
    <row r="59" spans="1:8" ht="27" customHeight="1">
      <c r="A59" s="1522"/>
      <c r="B59" s="1555" t="s">
        <v>431</v>
      </c>
      <c r="C59" s="1556" t="s">
        <v>430</v>
      </c>
      <c r="D59" s="30"/>
      <c r="E59" s="25">
        <v>5000</v>
      </c>
      <c r="F59" s="1778">
        <v>0</v>
      </c>
      <c r="G59" s="25">
        <f>E59</f>
        <v>5000</v>
      </c>
      <c r="H59" s="1510" t="s">
        <v>1501</v>
      </c>
    </row>
    <row r="60" spans="1:8" ht="27" customHeight="1">
      <c r="A60" s="1522"/>
      <c r="B60" s="1555" t="s">
        <v>1175</v>
      </c>
      <c r="C60" s="1556" t="s">
        <v>1177</v>
      </c>
      <c r="D60" s="30"/>
      <c r="E60" s="25">
        <v>1489</v>
      </c>
      <c r="F60" s="1778">
        <v>0</v>
      </c>
      <c r="G60" s="25">
        <f>E60</f>
        <v>1489</v>
      </c>
      <c r="H60" s="1510" t="s">
        <v>1502</v>
      </c>
    </row>
    <row r="61" spans="1:8" ht="27" customHeight="1">
      <c r="A61" s="1522"/>
      <c r="B61" s="1555" t="s">
        <v>1176</v>
      </c>
      <c r="C61" s="1556" t="s">
        <v>1178</v>
      </c>
      <c r="D61" s="30"/>
      <c r="E61" s="25">
        <v>1972</v>
      </c>
      <c r="F61" s="1778">
        <v>0</v>
      </c>
      <c r="G61" s="25">
        <f>E61</f>
        <v>1972</v>
      </c>
      <c r="H61" s="1510" t="s">
        <v>174</v>
      </c>
    </row>
    <row r="62" spans="1:8" ht="13.35" customHeight="1">
      <c r="A62" s="1529" t="s">
        <v>517</v>
      </c>
      <c r="B62" s="2267">
        <v>62</v>
      </c>
      <c r="C62" s="1554" t="s">
        <v>642</v>
      </c>
      <c r="D62" s="34"/>
      <c r="E62" s="32">
        <f>SUM(E58:E61)</f>
        <v>18461</v>
      </c>
      <c r="F62" s="1796">
        <f>SUM(F58:F61)</f>
        <v>0</v>
      </c>
      <c r="G62" s="32">
        <f>SUM(G58:G61)</f>
        <v>18461</v>
      </c>
    </row>
    <row r="63" spans="1:8" ht="13.35" customHeight="1">
      <c r="A63" s="1522"/>
      <c r="B63" s="1530"/>
      <c r="C63" s="1526"/>
      <c r="D63" s="1544"/>
      <c r="E63" s="1544"/>
      <c r="F63" s="1544"/>
      <c r="G63" s="1544"/>
    </row>
    <row r="64" spans="1:8" ht="27" customHeight="1">
      <c r="A64" s="1522"/>
      <c r="B64" s="1530">
        <v>64</v>
      </c>
      <c r="C64" s="1526" t="s">
        <v>1873</v>
      </c>
      <c r="D64" s="1544"/>
      <c r="E64" s="1544"/>
      <c r="F64" s="1544"/>
      <c r="G64" s="1544"/>
    </row>
    <row r="65" spans="1:8" ht="13.35" customHeight="1">
      <c r="A65" s="1522"/>
      <c r="B65" s="1530">
        <v>44</v>
      </c>
      <c r="C65" s="1526" t="s">
        <v>526</v>
      </c>
      <c r="D65" s="1544"/>
      <c r="E65" s="1544"/>
      <c r="F65" s="1544"/>
      <c r="G65" s="1544"/>
    </row>
    <row r="66" spans="1:8" ht="13.35" customHeight="1">
      <c r="A66" s="1522"/>
      <c r="B66" s="1557" t="s">
        <v>1874</v>
      </c>
      <c r="C66" s="1526" t="s">
        <v>1875</v>
      </c>
      <c r="D66" s="30"/>
      <c r="E66" s="25">
        <v>2000</v>
      </c>
      <c r="F66" s="1778">
        <v>0</v>
      </c>
      <c r="G66" s="25">
        <f>E66</f>
        <v>2000</v>
      </c>
      <c r="H66" s="1510" t="s">
        <v>175</v>
      </c>
    </row>
    <row r="67" spans="1:8" ht="27" customHeight="1">
      <c r="A67" s="1522" t="s">
        <v>517</v>
      </c>
      <c r="B67" s="1530">
        <v>64</v>
      </c>
      <c r="C67" s="1526" t="s">
        <v>1873</v>
      </c>
      <c r="D67" s="25"/>
      <c r="E67" s="32">
        <f>SUM(E66:E66)</f>
        <v>2000</v>
      </c>
      <c r="F67" s="1796">
        <f>SUM(F66:F66)</f>
        <v>0</v>
      </c>
      <c r="G67" s="32">
        <f>SUM(G66:G66)</f>
        <v>2000</v>
      </c>
    </row>
    <row r="68" spans="1:8" ht="13.35" customHeight="1">
      <c r="A68" s="1522" t="s">
        <v>517</v>
      </c>
      <c r="B68" s="1553">
        <v>1.8</v>
      </c>
      <c r="C68" s="1524" t="s">
        <v>565</v>
      </c>
      <c r="D68" s="25"/>
      <c r="E68" s="32">
        <f>E67+E62</f>
        <v>20461</v>
      </c>
      <c r="F68" s="1796">
        <f>F67+F62</f>
        <v>0</v>
      </c>
      <c r="G68" s="32">
        <f>G67+G62</f>
        <v>20461</v>
      </c>
    </row>
    <row r="69" spans="1:8" ht="13.35" customHeight="1">
      <c r="A69" s="1522" t="s">
        <v>517</v>
      </c>
      <c r="B69" s="1545">
        <v>1</v>
      </c>
      <c r="C69" s="1526" t="s">
        <v>1876</v>
      </c>
      <c r="D69" s="1544"/>
      <c r="E69" s="1548">
        <f>E68</f>
        <v>20461</v>
      </c>
      <c r="F69" s="1916">
        <f>F68</f>
        <v>0</v>
      </c>
      <c r="G69" s="1548">
        <f>G68</f>
        <v>20461</v>
      </c>
    </row>
    <row r="70" spans="1:8" ht="13.35" customHeight="1">
      <c r="A70" s="1522"/>
      <c r="B70" s="1545"/>
      <c r="C70" s="1526"/>
      <c r="D70" s="1544"/>
      <c r="E70" s="1544"/>
      <c r="F70" s="1544"/>
      <c r="G70" s="1544"/>
    </row>
    <row r="71" spans="1:8">
      <c r="A71" s="1522"/>
      <c r="B71" s="1545">
        <v>5</v>
      </c>
      <c r="C71" s="1526" t="s">
        <v>1877</v>
      </c>
      <c r="D71" s="1565"/>
      <c r="E71" s="1565"/>
      <c r="F71" s="1565"/>
      <c r="G71" s="1565"/>
    </row>
    <row r="72" spans="1:8">
      <c r="A72" s="1522"/>
      <c r="B72" s="1553">
        <v>5.0510000000000002</v>
      </c>
      <c r="C72" s="1524" t="s">
        <v>1768</v>
      </c>
      <c r="D72" s="1565"/>
      <c r="E72" s="1565"/>
      <c r="F72" s="1565"/>
      <c r="G72" s="1565"/>
    </row>
    <row r="73" spans="1:8">
      <c r="A73" s="1522"/>
      <c r="B73" s="1559">
        <v>45</v>
      </c>
      <c r="C73" s="1526" t="s">
        <v>537</v>
      </c>
      <c r="D73" s="1565"/>
      <c r="E73" s="1565"/>
      <c r="F73" s="1565"/>
      <c r="G73" s="1565"/>
    </row>
    <row r="74" spans="1:8">
      <c r="A74" s="1522"/>
      <c r="B74" s="1532" t="s">
        <v>860</v>
      </c>
      <c r="C74" s="1526" t="s">
        <v>1879</v>
      </c>
      <c r="D74" s="30"/>
      <c r="E74" s="25">
        <v>5000</v>
      </c>
      <c r="F74" s="1778">
        <v>0</v>
      </c>
      <c r="G74" s="25">
        <f>E74</f>
        <v>5000</v>
      </c>
      <c r="H74" s="1510" t="s">
        <v>1198</v>
      </c>
    </row>
    <row r="75" spans="1:8" ht="25.5">
      <c r="A75" s="1522"/>
      <c r="B75" s="1532" t="s">
        <v>1197</v>
      </c>
      <c r="C75" s="1526" t="s">
        <v>1196</v>
      </c>
      <c r="D75" s="30"/>
      <c r="E75" s="25">
        <v>500</v>
      </c>
      <c r="F75" s="1778">
        <v>0</v>
      </c>
      <c r="G75" s="25">
        <f>E75</f>
        <v>500</v>
      </c>
      <c r="H75" s="1510" t="s">
        <v>805</v>
      </c>
    </row>
    <row r="76" spans="1:8">
      <c r="A76" s="1522" t="s">
        <v>517</v>
      </c>
      <c r="B76" s="1559">
        <v>45</v>
      </c>
      <c r="C76" s="1526" t="s">
        <v>537</v>
      </c>
      <c r="D76" s="25"/>
      <c r="E76" s="32">
        <f>SUM(E74:E75)</f>
        <v>5500</v>
      </c>
      <c r="F76" s="1796">
        <f>SUM(F74:F75)</f>
        <v>0</v>
      </c>
      <c r="G76" s="32">
        <f>SUM(G74:G75)</f>
        <v>5500</v>
      </c>
    </row>
    <row r="77" spans="1:8" ht="11.1" customHeight="1">
      <c r="A77" s="1522"/>
      <c r="B77" s="1559"/>
      <c r="C77" s="1526"/>
      <c r="D77" s="1544"/>
      <c r="E77" s="1544"/>
      <c r="F77" s="1544"/>
      <c r="G77" s="1544"/>
    </row>
    <row r="78" spans="1:8" ht="9.9499999999999993" customHeight="1">
      <c r="A78" s="1522"/>
      <c r="B78" s="1559"/>
      <c r="C78" s="1526"/>
      <c r="D78" s="1544"/>
      <c r="E78" s="1544"/>
      <c r="F78" s="1544"/>
      <c r="G78" s="1544"/>
    </row>
    <row r="79" spans="1:8">
      <c r="A79" s="1522"/>
      <c r="B79" s="1549">
        <v>48</v>
      </c>
      <c r="C79" s="1526" t="s">
        <v>550</v>
      </c>
      <c r="D79" s="1544"/>
      <c r="E79" s="1544"/>
      <c r="F79" s="1544"/>
      <c r="G79" s="1544"/>
    </row>
    <row r="80" spans="1:8">
      <c r="A80" s="1522"/>
      <c r="B80" s="1532" t="s">
        <v>815</v>
      </c>
      <c r="C80" s="1526" t="s">
        <v>1878</v>
      </c>
      <c r="D80" s="30"/>
      <c r="E80" s="25">
        <f>5925+2000</f>
        <v>7925</v>
      </c>
      <c r="F80" s="1778">
        <v>0</v>
      </c>
      <c r="G80" s="25">
        <f>E80</f>
        <v>7925</v>
      </c>
      <c r="H80" s="1510" t="s">
        <v>806</v>
      </c>
    </row>
    <row r="81" spans="1:8">
      <c r="A81" s="1522"/>
      <c r="B81" s="1532" t="s">
        <v>816</v>
      </c>
      <c r="C81" s="1526" t="s">
        <v>1880</v>
      </c>
      <c r="D81" s="30"/>
      <c r="E81" s="25">
        <v>1000</v>
      </c>
      <c r="F81" s="1778">
        <v>0</v>
      </c>
      <c r="G81" s="25">
        <f>E81</f>
        <v>1000</v>
      </c>
      <c r="H81" s="1510" t="s">
        <v>807</v>
      </c>
    </row>
    <row r="82" spans="1:8">
      <c r="A82" s="1522" t="s">
        <v>517</v>
      </c>
      <c r="B82" s="1549">
        <v>48</v>
      </c>
      <c r="C82" s="1526" t="s">
        <v>550</v>
      </c>
      <c r="D82" s="25"/>
      <c r="E82" s="32">
        <f>SUM(E80:E81)</f>
        <v>8925</v>
      </c>
      <c r="F82" s="1796">
        <f>SUM(F80:F81)</f>
        <v>0</v>
      </c>
      <c r="G82" s="32">
        <f>SUM(G80:G81)</f>
        <v>8925</v>
      </c>
    </row>
    <row r="83" spans="1:8">
      <c r="A83" s="1522" t="s">
        <v>517</v>
      </c>
      <c r="B83" s="1553">
        <v>5.0510000000000002</v>
      </c>
      <c r="C83" s="1524" t="s">
        <v>1768</v>
      </c>
      <c r="D83" s="25"/>
      <c r="E83" s="32">
        <f>E82+E76</f>
        <v>14425</v>
      </c>
      <c r="F83" s="1796">
        <f>F82+F76</f>
        <v>0</v>
      </c>
      <c r="G83" s="32">
        <f>G82+G76</f>
        <v>14425</v>
      </c>
    </row>
    <row r="84" spans="1:8" ht="9.9499999999999993" customHeight="1">
      <c r="A84" s="1522"/>
      <c r="B84" s="1553"/>
      <c r="C84" s="1524"/>
      <c r="D84" s="1544"/>
      <c r="E84" s="1544"/>
      <c r="F84" s="1544"/>
      <c r="G84" s="1544"/>
    </row>
    <row r="85" spans="1:8">
      <c r="A85" s="1522"/>
      <c r="B85" s="1553">
        <v>5.0529999999999999</v>
      </c>
      <c r="C85" s="1524" t="s">
        <v>1495</v>
      </c>
      <c r="D85" s="1544"/>
      <c r="E85" s="1544"/>
      <c r="F85" s="1544"/>
      <c r="G85" s="1544"/>
    </row>
    <row r="86" spans="1:8">
      <c r="A86" s="1522"/>
      <c r="B86" s="1560">
        <v>45</v>
      </c>
      <c r="C86" s="1526" t="s">
        <v>537</v>
      </c>
      <c r="D86" s="1544"/>
      <c r="E86" s="1544"/>
      <c r="F86" s="1544"/>
      <c r="G86" s="1544"/>
    </row>
    <row r="87" spans="1:8">
      <c r="A87" s="1522"/>
      <c r="B87" s="1552" t="s">
        <v>117</v>
      </c>
      <c r="C87" s="1526" t="s">
        <v>1496</v>
      </c>
      <c r="D87" s="30"/>
      <c r="E87" s="2256">
        <v>0</v>
      </c>
      <c r="F87" s="25">
        <v>329</v>
      </c>
      <c r="G87" s="1544">
        <f>F87+E87</f>
        <v>329</v>
      </c>
      <c r="H87" s="1510" t="s">
        <v>2091</v>
      </c>
    </row>
    <row r="88" spans="1:8">
      <c r="A88" s="1522" t="s">
        <v>517</v>
      </c>
      <c r="B88" s="1553">
        <v>5.0529999999999999</v>
      </c>
      <c r="C88" s="1524" t="s">
        <v>1495</v>
      </c>
      <c r="D88" s="30"/>
      <c r="E88" s="2254">
        <f>SUM(E87:E87)</f>
        <v>0</v>
      </c>
      <c r="F88" s="32">
        <f>SUM(F87:F87)</f>
        <v>329</v>
      </c>
      <c r="G88" s="1548">
        <f>SUM(G87:G87)</f>
        <v>329</v>
      </c>
    </row>
    <row r="89" spans="1:8" ht="9.9499999999999993" customHeight="1">
      <c r="A89" s="1522"/>
      <c r="B89" s="1553"/>
      <c r="C89" s="1524"/>
      <c r="D89" s="1544"/>
      <c r="E89" s="1544"/>
      <c r="F89" s="1544"/>
      <c r="G89" s="1544"/>
    </row>
    <row r="90" spans="1:8">
      <c r="A90" s="1522"/>
      <c r="B90" s="1553">
        <v>5.8</v>
      </c>
      <c r="C90" s="1524" t="s">
        <v>565</v>
      </c>
      <c r="D90" s="1544"/>
      <c r="E90" s="1544"/>
      <c r="F90" s="1544"/>
      <c r="G90" s="1544"/>
    </row>
    <row r="91" spans="1:8">
      <c r="A91" s="1522"/>
      <c r="B91" s="1559">
        <v>44</v>
      </c>
      <c r="C91" s="1526" t="s">
        <v>526</v>
      </c>
      <c r="D91" s="1544"/>
      <c r="E91" s="1544"/>
      <c r="F91" s="1544"/>
      <c r="G91" s="1544"/>
    </row>
    <row r="92" spans="1:8">
      <c r="A92" s="1522"/>
      <c r="B92" s="1561" t="s">
        <v>857</v>
      </c>
      <c r="C92" s="1562" t="s">
        <v>1062</v>
      </c>
      <c r="D92" s="30"/>
      <c r="E92" s="25">
        <v>6298</v>
      </c>
      <c r="F92" s="1778">
        <v>0</v>
      </c>
      <c r="G92" s="25">
        <f>E92</f>
        <v>6298</v>
      </c>
      <c r="H92" s="1510" t="s">
        <v>808</v>
      </c>
    </row>
    <row r="93" spans="1:8">
      <c r="A93" s="1522" t="s">
        <v>517</v>
      </c>
      <c r="B93" s="1553">
        <v>5.8</v>
      </c>
      <c r="C93" s="1524" t="s">
        <v>565</v>
      </c>
      <c r="D93" s="30"/>
      <c r="E93" s="32">
        <f>E92</f>
        <v>6298</v>
      </c>
      <c r="F93" s="1796">
        <f>F92</f>
        <v>0</v>
      </c>
      <c r="G93" s="32">
        <f>G92</f>
        <v>6298</v>
      </c>
    </row>
    <row r="94" spans="1:8">
      <c r="A94" s="1522" t="s">
        <v>517</v>
      </c>
      <c r="B94" s="1545">
        <v>5</v>
      </c>
      <c r="C94" s="1526" t="s">
        <v>1877</v>
      </c>
      <c r="D94" s="1812"/>
      <c r="E94" s="1548">
        <f>E93+E88+E83</f>
        <v>20723</v>
      </c>
      <c r="F94" s="1548">
        <f>F93+F88+F83</f>
        <v>329</v>
      </c>
      <c r="G94" s="1548">
        <f>G93+G88+G83</f>
        <v>21052</v>
      </c>
    </row>
    <row r="95" spans="1:8" ht="11.1" customHeight="1">
      <c r="A95" s="1522"/>
      <c r="B95" s="1545"/>
      <c r="C95" s="1526"/>
      <c r="D95" s="1544"/>
      <c r="E95" s="1544"/>
      <c r="F95" s="1544"/>
      <c r="G95" s="1544"/>
    </row>
    <row r="96" spans="1:8">
      <c r="A96" s="1522"/>
      <c r="B96" s="1522">
        <v>80</v>
      </c>
      <c r="C96" s="1526" t="s">
        <v>1759</v>
      </c>
      <c r="D96" s="1565"/>
      <c r="E96" s="1565"/>
      <c r="F96" s="1565"/>
      <c r="G96" s="1565"/>
    </row>
    <row r="97" spans="1:8">
      <c r="A97" s="1529"/>
      <c r="B97" s="2268">
        <v>80.001000000000005</v>
      </c>
      <c r="C97" s="2269" t="s">
        <v>1431</v>
      </c>
      <c r="D97" s="2270"/>
      <c r="E97" s="2270"/>
      <c r="F97" s="2270"/>
      <c r="G97" s="2270"/>
    </row>
    <row r="98" spans="1:8">
      <c r="A98" s="2253"/>
      <c r="B98" s="2271">
        <v>44</v>
      </c>
      <c r="C98" s="2272" t="s">
        <v>526</v>
      </c>
      <c r="D98" s="2273"/>
      <c r="E98" s="2273"/>
      <c r="F98" s="2273"/>
      <c r="G98" s="2273"/>
    </row>
    <row r="99" spans="1:8">
      <c r="A99" s="1522"/>
      <c r="B99" s="1532" t="s">
        <v>1432</v>
      </c>
      <c r="C99" s="1526" t="s">
        <v>528</v>
      </c>
      <c r="D99" s="1911"/>
      <c r="E99" s="1911">
        <v>2673</v>
      </c>
      <c r="F99" s="1915">
        <v>0</v>
      </c>
      <c r="G99" s="1544">
        <f>E99</f>
        <v>2673</v>
      </c>
    </row>
    <row r="100" spans="1:8">
      <c r="A100" s="1522"/>
      <c r="B100" s="1532" t="s">
        <v>1852</v>
      </c>
      <c r="C100" s="1526" t="s">
        <v>188</v>
      </c>
      <c r="D100" s="1911"/>
      <c r="E100" s="299">
        <v>2733</v>
      </c>
      <c r="F100" s="1915">
        <v>0</v>
      </c>
      <c r="G100" s="25">
        <f>E100</f>
        <v>2733</v>
      </c>
    </row>
    <row r="101" spans="1:8">
      <c r="A101" s="1522"/>
      <c r="B101" s="1532" t="s">
        <v>1433</v>
      </c>
      <c r="C101" s="1526" t="s">
        <v>530</v>
      </c>
      <c r="D101" s="1911"/>
      <c r="E101" s="1911">
        <v>450</v>
      </c>
      <c r="F101" s="1915">
        <v>0</v>
      </c>
      <c r="G101" s="1544">
        <f>E101</f>
        <v>450</v>
      </c>
    </row>
    <row r="102" spans="1:8">
      <c r="A102" s="1522"/>
      <c r="B102" s="1532" t="s">
        <v>1434</v>
      </c>
      <c r="C102" s="1526" t="s">
        <v>532</v>
      </c>
      <c r="D102" s="1544"/>
      <c r="E102" s="1544">
        <v>1500</v>
      </c>
      <c r="F102" s="1915">
        <v>0</v>
      </c>
      <c r="G102" s="1544">
        <f>E102</f>
        <v>1500</v>
      </c>
    </row>
    <row r="103" spans="1:8">
      <c r="A103" s="1522"/>
      <c r="B103" s="1532" t="s">
        <v>261</v>
      </c>
      <c r="C103" s="1526" t="s">
        <v>536</v>
      </c>
      <c r="D103" s="1544"/>
      <c r="E103" s="1544">
        <v>400</v>
      </c>
      <c r="F103" s="1915">
        <v>0</v>
      </c>
      <c r="G103" s="1544">
        <f>E103</f>
        <v>400</v>
      </c>
    </row>
    <row r="104" spans="1:8">
      <c r="A104" s="1522" t="s">
        <v>517</v>
      </c>
      <c r="B104" s="1563">
        <v>44</v>
      </c>
      <c r="C104" s="1526" t="s">
        <v>526</v>
      </c>
      <c r="D104" s="25"/>
      <c r="E104" s="32">
        <f>SUM(E99:E103)</f>
        <v>7756</v>
      </c>
      <c r="F104" s="1796">
        <f>SUM(F99:F103)</f>
        <v>0</v>
      </c>
      <c r="G104" s="32">
        <f>SUM(G99:G103)</f>
        <v>7756</v>
      </c>
    </row>
    <row r="105" spans="1:8" ht="11.1" customHeight="1">
      <c r="A105" s="1522"/>
      <c r="B105" s="1564"/>
      <c r="C105" s="1526"/>
      <c r="D105" s="1544"/>
      <c r="E105" s="1544"/>
      <c r="F105" s="1544"/>
      <c r="G105" s="1544"/>
    </row>
    <row r="106" spans="1:8">
      <c r="A106" s="1522"/>
      <c r="B106" s="1563">
        <v>48</v>
      </c>
      <c r="C106" s="1526" t="s">
        <v>550</v>
      </c>
      <c r="D106" s="1544"/>
      <c r="E106" s="1544"/>
      <c r="F106" s="1544"/>
      <c r="G106" s="1544"/>
    </row>
    <row r="107" spans="1:8">
      <c r="A107" s="1522"/>
      <c r="B107" s="1532" t="s">
        <v>4</v>
      </c>
      <c r="C107" s="1526" t="s">
        <v>528</v>
      </c>
      <c r="D107" s="1544"/>
      <c r="E107" s="1544">
        <v>3056</v>
      </c>
      <c r="F107" s="1915">
        <v>0</v>
      </c>
      <c r="G107" s="1544">
        <f>E107</f>
        <v>3056</v>
      </c>
    </row>
    <row r="108" spans="1:8">
      <c r="A108" s="1522"/>
      <c r="B108" s="1532" t="s">
        <v>1233</v>
      </c>
      <c r="C108" s="1526" t="s">
        <v>188</v>
      </c>
      <c r="D108" s="1544"/>
      <c r="E108" s="25">
        <v>476</v>
      </c>
      <c r="F108" s="1915">
        <v>0</v>
      </c>
      <c r="G108" s="25">
        <f>E108</f>
        <v>476</v>
      </c>
    </row>
    <row r="109" spans="1:8">
      <c r="A109" s="1522"/>
      <c r="B109" s="1532" t="s">
        <v>5</v>
      </c>
      <c r="C109" s="1526" t="s">
        <v>530</v>
      </c>
      <c r="D109" s="1544"/>
      <c r="E109" s="1544">
        <v>150</v>
      </c>
      <c r="F109" s="1915">
        <v>0</v>
      </c>
      <c r="G109" s="1544">
        <f>E109</f>
        <v>150</v>
      </c>
    </row>
    <row r="110" spans="1:8">
      <c r="A110" s="1522"/>
      <c r="B110" s="1532" t="s">
        <v>6</v>
      </c>
      <c r="C110" s="1526" t="s">
        <v>532</v>
      </c>
      <c r="D110" s="1544"/>
      <c r="E110" s="1544">
        <v>500</v>
      </c>
      <c r="F110" s="1915">
        <v>0</v>
      </c>
      <c r="G110" s="1544">
        <f>E110</f>
        <v>500</v>
      </c>
    </row>
    <row r="111" spans="1:8">
      <c r="A111" s="1522" t="s">
        <v>517</v>
      </c>
      <c r="B111" s="1563">
        <v>48</v>
      </c>
      <c r="C111" s="1526" t="s">
        <v>550</v>
      </c>
      <c r="D111" s="1544"/>
      <c r="E111" s="1548">
        <f>SUM(E107:E110)</f>
        <v>4182</v>
      </c>
      <c r="F111" s="1916">
        <f>SUM(F107:F110)</f>
        <v>0</v>
      </c>
      <c r="G111" s="1548">
        <f>SUM(G107:G110)</f>
        <v>4182</v>
      </c>
    </row>
    <row r="112" spans="1:8">
      <c r="A112" s="1522" t="s">
        <v>517</v>
      </c>
      <c r="B112" s="1553">
        <v>80.001000000000005</v>
      </c>
      <c r="C112" s="1524" t="s">
        <v>1431</v>
      </c>
      <c r="D112" s="1544"/>
      <c r="E112" s="1548">
        <f>E111+E104</f>
        <v>11938</v>
      </c>
      <c r="F112" s="1916">
        <f>F111+F104</f>
        <v>0</v>
      </c>
      <c r="G112" s="1548">
        <f>G111+G104</f>
        <v>11938</v>
      </c>
      <c r="H112" s="1510" t="s">
        <v>697</v>
      </c>
    </row>
    <row r="113" spans="1:8">
      <c r="A113" s="1522"/>
      <c r="B113" s="1522"/>
      <c r="C113" s="1524"/>
      <c r="D113" s="1544"/>
      <c r="E113" s="1544"/>
      <c r="F113" s="1544"/>
      <c r="G113" s="1544"/>
    </row>
    <row r="114" spans="1:8">
      <c r="A114" s="1522"/>
      <c r="B114" s="1553">
        <v>80.8</v>
      </c>
      <c r="C114" s="1524" t="s">
        <v>565</v>
      </c>
      <c r="D114" s="1544"/>
      <c r="E114" s="1544"/>
      <c r="F114" s="1544"/>
      <c r="G114" s="1544"/>
    </row>
    <row r="115" spans="1:8">
      <c r="A115" s="1522"/>
      <c r="B115" s="1530">
        <v>61</v>
      </c>
      <c r="C115" s="1526" t="s">
        <v>1411</v>
      </c>
      <c r="D115" s="1544"/>
      <c r="E115" s="1544"/>
      <c r="F115" s="1544"/>
      <c r="G115" s="1544"/>
    </row>
    <row r="116" spans="1:8">
      <c r="A116" s="1522"/>
      <c r="B116" s="1530">
        <v>45</v>
      </c>
      <c r="C116" s="1539" t="s">
        <v>537</v>
      </c>
      <c r="D116" s="1544"/>
      <c r="E116" s="1544"/>
      <c r="F116" s="1544"/>
      <c r="G116" s="1544"/>
    </row>
    <row r="117" spans="1:8">
      <c r="A117" s="1522"/>
      <c r="B117" s="1532" t="s">
        <v>1765</v>
      </c>
      <c r="C117" s="1526" t="s">
        <v>1389</v>
      </c>
      <c r="D117" s="1544"/>
      <c r="E117" s="25">
        <v>1500</v>
      </c>
      <c r="F117" s="1915">
        <v>0</v>
      </c>
      <c r="G117" s="25">
        <f>E117</f>
        <v>1500</v>
      </c>
    </row>
    <row r="118" spans="1:8">
      <c r="A118" s="1522"/>
      <c r="B118" s="1532" t="s">
        <v>1766</v>
      </c>
      <c r="C118" s="1526" t="s">
        <v>534</v>
      </c>
      <c r="D118" s="1544"/>
      <c r="E118" s="25">
        <v>1200</v>
      </c>
      <c r="F118" s="1915">
        <v>0</v>
      </c>
      <c r="G118" s="25">
        <f>E118</f>
        <v>1200</v>
      </c>
    </row>
    <row r="119" spans="1:8">
      <c r="A119" s="1522"/>
      <c r="B119" s="1532" t="s">
        <v>1412</v>
      </c>
      <c r="C119" s="1526" t="s">
        <v>536</v>
      </c>
      <c r="D119" s="1544"/>
      <c r="E119" s="25">
        <v>1000</v>
      </c>
      <c r="F119" s="1915">
        <v>0</v>
      </c>
      <c r="G119" s="25">
        <f>E119</f>
        <v>1000</v>
      </c>
    </row>
    <row r="120" spans="1:8">
      <c r="A120" s="1522" t="s">
        <v>517</v>
      </c>
      <c r="B120" s="1530">
        <v>45</v>
      </c>
      <c r="C120" s="1539" t="s">
        <v>537</v>
      </c>
      <c r="D120" s="1544"/>
      <c r="E120" s="1548">
        <f>SUM(E115:E119)</f>
        <v>3700</v>
      </c>
      <c r="F120" s="1916">
        <f>SUM(F115:F119)</f>
        <v>0</v>
      </c>
      <c r="G120" s="1548">
        <f>SUM(G115:G119)</f>
        <v>3700</v>
      </c>
    </row>
    <row r="121" spans="1:8">
      <c r="A121" s="1522"/>
      <c r="B121" s="1532"/>
      <c r="C121" s="1526"/>
      <c r="D121" s="1544"/>
      <c r="E121" s="1544"/>
      <c r="F121" s="1544"/>
      <c r="G121" s="1544"/>
    </row>
    <row r="122" spans="1:8">
      <c r="A122" s="1522"/>
      <c r="B122" s="1566">
        <v>48</v>
      </c>
      <c r="C122" s="1539" t="s">
        <v>550</v>
      </c>
      <c r="D122" s="1544"/>
      <c r="E122" s="1544"/>
      <c r="F122" s="1544"/>
      <c r="G122" s="1544"/>
    </row>
    <row r="123" spans="1:8">
      <c r="A123" s="1522"/>
      <c r="B123" s="1532" t="s">
        <v>1767</v>
      </c>
      <c r="C123" s="1526" t="s">
        <v>1389</v>
      </c>
      <c r="D123" s="1544"/>
      <c r="E123" s="25">
        <v>800</v>
      </c>
      <c r="F123" s="1915">
        <v>0</v>
      </c>
      <c r="G123" s="25">
        <f>E123</f>
        <v>800</v>
      </c>
    </row>
    <row r="124" spans="1:8">
      <c r="A124" s="1522"/>
      <c r="B124" s="1532" t="s">
        <v>1413</v>
      </c>
      <c r="C124" s="1526" t="s">
        <v>536</v>
      </c>
      <c r="D124" s="1544"/>
      <c r="E124" s="25">
        <v>500</v>
      </c>
      <c r="F124" s="1915">
        <v>0</v>
      </c>
      <c r="G124" s="25">
        <f>E124</f>
        <v>500</v>
      </c>
    </row>
    <row r="125" spans="1:8">
      <c r="A125" s="1522" t="s">
        <v>517</v>
      </c>
      <c r="B125" s="1566">
        <v>48</v>
      </c>
      <c r="C125" s="1539" t="s">
        <v>550</v>
      </c>
      <c r="D125" s="1544"/>
      <c r="E125" s="1548">
        <f>SUM(E123:E124)</f>
        <v>1300</v>
      </c>
      <c r="F125" s="1916">
        <f>SUM(F123:F124)</f>
        <v>0</v>
      </c>
      <c r="G125" s="1548">
        <f>SUM(G123:G124)</f>
        <v>1300</v>
      </c>
    </row>
    <row r="126" spans="1:8">
      <c r="A126" s="1522" t="s">
        <v>517</v>
      </c>
      <c r="B126" s="1530">
        <v>61</v>
      </c>
      <c r="C126" s="1526" t="s">
        <v>1411</v>
      </c>
      <c r="D126" s="1544"/>
      <c r="E126" s="1548">
        <f>E125+E120</f>
        <v>5000</v>
      </c>
      <c r="F126" s="1916">
        <f>F125+F120</f>
        <v>0</v>
      </c>
      <c r="G126" s="1548">
        <f>G125+G120</f>
        <v>5000</v>
      </c>
      <c r="H126" s="1510" t="s">
        <v>809</v>
      </c>
    </row>
    <row r="127" spans="1:8">
      <c r="A127" s="1522"/>
      <c r="B127" s="1530"/>
      <c r="C127" s="1526"/>
      <c r="D127" s="1544"/>
      <c r="E127" s="1544"/>
      <c r="F127" s="1544"/>
      <c r="G127" s="1544"/>
    </row>
    <row r="128" spans="1:8">
      <c r="A128" s="1522"/>
      <c r="B128" s="1530">
        <v>62</v>
      </c>
      <c r="C128" s="1526" t="s">
        <v>1414</v>
      </c>
      <c r="D128" s="1544"/>
      <c r="E128" s="1544"/>
      <c r="F128" s="1544"/>
      <c r="G128" s="1544"/>
    </row>
    <row r="129" spans="1:8">
      <c r="A129" s="1522"/>
      <c r="B129" s="1530">
        <v>45</v>
      </c>
      <c r="C129" s="1526" t="s">
        <v>537</v>
      </c>
      <c r="D129" s="1544"/>
      <c r="E129" s="1544"/>
      <c r="F129" s="1544"/>
      <c r="G129" s="1544"/>
    </row>
    <row r="130" spans="1:8">
      <c r="A130" s="1522"/>
      <c r="B130" s="1557" t="s">
        <v>1415</v>
      </c>
      <c r="C130" s="1526" t="s">
        <v>1389</v>
      </c>
      <c r="D130" s="30"/>
      <c r="E130" s="2256">
        <v>0</v>
      </c>
      <c r="F130" s="25">
        <v>146</v>
      </c>
      <c r="G130" s="1544">
        <f>F130+E130</f>
        <v>146</v>
      </c>
    </row>
    <row r="131" spans="1:8">
      <c r="A131" s="1522"/>
      <c r="B131" s="1557" t="s">
        <v>1416</v>
      </c>
      <c r="C131" s="1526" t="s">
        <v>189</v>
      </c>
      <c r="D131" s="30"/>
      <c r="E131" s="2256">
        <v>0</v>
      </c>
      <c r="F131" s="25">
        <v>73</v>
      </c>
      <c r="G131" s="1544">
        <f>F131+E131</f>
        <v>73</v>
      </c>
    </row>
    <row r="132" spans="1:8">
      <c r="A132" s="1522"/>
      <c r="B132" s="1557" t="s">
        <v>196</v>
      </c>
      <c r="C132" s="1526" t="s">
        <v>534</v>
      </c>
      <c r="D132" s="30"/>
      <c r="E132" s="2256">
        <v>0</v>
      </c>
      <c r="F132" s="25">
        <v>73</v>
      </c>
      <c r="G132" s="1544">
        <f>F132+E132</f>
        <v>73</v>
      </c>
    </row>
    <row r="133" spans="1:8">
      <c r="A133" s="1522" t="s">
        <v>517</v>
      </c>
      <c r="B133" s="1530">
        <v>62</v>
      </c>
      <c r="C133" s="1526" t="s">
        <v>1414</v>
      </c>
      <c r="D133" s="30"/>
      <c r="E133" s="2254">
        <f>SUM(E130:E132)</f>
        <v>0</v>
      </c>
      <c r="F133" s="32">
        <f>SUM(F130:F132)</f>
        <v>292</v>
      </c>
      <c r="G133" s="1548">
        <f>SUM(G130:G132)</f>
        <v>292</v>
      </c>
    </row>
    <row r="134" spans="1:8">
      <c r="A134" s="1529" t="s">
        <v>517</v>
      </c>
      <c r="B134" s="2268">
        <v>80.8</v>
      </c>
      <c r="C134" s="2269" t="s">
        <v>565</v>
      </c>
      <c r="D134" s="1550"/>
      <c r="E134" s="1548">
        <f>E133+E126</f>
        <v>5000</v>
      </c>
      <c r="F134" s="1548">
        <f>F133+F126</f>
        <v>292</v>
      </c>
      <c r="G134" s="1548">
        <f>G133+G126</f>
        <v>5292</v>
      </c>
      <c r="H134" s="1510" t="s">
        <v>697</v>
      </c>
    </row>
    <row r="135" spans="1:8">
      <c r="A135" s="2253" t="s">
        <v>517</v>
      </c>
      <c r="B135" s="2253">
        <v>80</v>
      </c>
      <c r="C135" s="2272" t="s">
        <v>1759</v>
      </c>
      <c r="D135" s="1558"/>
      <c r="E135" s="1548">
        <f>E134+E112</f>
        <v>16938</v>
      </c>
      <c r="F135" s="1548">
        <f>F134+F112</f>
        <v>292</v>
      </c>
      <c r="G135" s="1548">
        <f>G134+G112</f>
        <v>17230</v>
      </c>
    </row>
    <row r="136" spans="1:8">
      <c r="A136" s="1522" t="s">
        <v>517</v>
      </c>
      <c r="B136" s="1523">
        <v>2217</v>
      </c>
      <c r="C136" s="1524" t="s">
        <v>445</v>
      </c>
      <c r="D136" s="1544"/>
      <c r="E136" s="1548">
        <f>E135+E94+E69</f>
        <v>58122</v>
      </c>
      <c r="F136" s="1548">
        <f>F135+F94+F69</f>
        <v>621</v>
      </c>
      <c r="G136" s="1548">
        <f>G135+G94+G69</f>
        <v>58743</v>
      </c>
    </row>
    <row r="137" spans="1:8" ht="11.1" customHeight="1">
      <c r="A137" s="1522"/>
      <c r="B137" s="1523"/>
      <c r="C137" s="1524"/>
      <c r="D137" s="1544"/>
      <c r="E137" s="1544"/>
      <c r="F137" s="1544"/>
      <c r="G137" s="1544"/>
    </row>
    <row r="138" spans="1:8">
      <c r="A138" s="1522" t="s">
        <v>523</v>
      </c>
      <c r="B138" s="1567">
        <v>3054</v>
      </c>
      <c r="C138" s="1568" t="s">
        <v>488</v>
      </c>
      <c r="D138" s="1544"/>
      <c r="E138" s="1544"/>
      <c r="F138" s="1544"/>
      <c r="G138" s="1544"/>
    </row>
    <row r="139" spans="1:8">
      <c r="A139" s="1522"/>
      <c r="B139" s="1569">
        <v>4</v>
      </c>
      <c r="C139" s="1570" t="s">
        <v>2085</v>
      </c>
      <c r="D139" s="1544"/>
      <c r="E139" s="1544"/>
      <c r="F139" s="1544"/>
      <c r="G139" s="1544"/>
    </row>
    <row r="140" spans="1:8">
      <c r="A140" s="1522"/>
      <c r="B140" s="1571">
        <v>4.1050000000000004</v>
      </c>
      <c r="C140" s="1572" t="s">
        <v>713</v>
      </c>
      <c r="D140" s="1544"/>
      <c r="E140" s="1544"/>
      <c r="F140" s="1544"/>
      <c r="G140" s="1544"/>
    </row>
    <row r="141" spans="1:8">
      <c r="A141" s="1522"/>
      <c r="B141" s="1522">
        <v>45</v>
      </c>
      <c r="C141" s="1526" t="s">
        <v>537</v>
      </c>
      <c r="D141" s="1544"/>
      <c r="E141" s="1544"/>
      <c r="F141" s="1544"/>
      <c r="G141" s="1544"/>
    </row>
    <row r="142" spans="1:8">
      <c r="A142" s="1522"/>
      <c r="B142" s="1525" t="s">
        <v>1417</v>
      </c>
      <c r="C142" s="1526" t="s">
        <v>188</v>
      </c>
      <c r="D142" s="30"/>
      <c r="E142" s="25">
        <v>1513</v>
      </c>
      <c r="F142" s="1778">
        <v>0</v>
      </c>
      <c r="G142" s="25">
        <f>E142</f>
        <v>1513</v>
      </c>
      <c r="H142" s="1510" t="s">
        <v>2091</v>
      </c>
    </row>
    <row r="143" spans="1:8">
      <c r="A143" s="1522" t="s">
        <v>517</v>
      </c>
      <c r="B143" s="1522">
        <v>45</v>
      </c>
      <c r="C143" s="1526" t="s">
        <v>537</v>
      </c>
      <c r="D143" s="30"/>
      <c r="E143" s="32">
        <f>SUM(E142:E142)</f>
        <v>1513</v>
      </c>
      <c r="F143" s="1796">
        <f>SUM(F142:F142)</f>
        <v>0</v>
      </c>
      <c r="G143" s="32">
        <f>SUM(G142:G142)</f>
        <v>1513</v>
      </c>
    </row>
    <row r="144" spans="1:8">
      <c r="A144" s="1522" t="s">
        <v>517</v>
      </c>
      <c r="B144" s="1571">
        <v>4.1050000000000004</v>
      </c>
      <c r="C144" s="1572" t="s">
        <v>713</v>
      </c>
      <c r="D144" s="30"/>
      <c r="E144" s="32">
        <f t="shared" ref="E144:G145" si="3">E143</f>
        <v>1513</v>
      </c>
      <c r="F144" s="1796">
        <f t="shared" si="3"/>
        <v>0</v>
      </c>
      <c r="G144" s="32">
        <f t="shared" si="3"/>
        <v>1513</v>
      </c>
    </row>
    <row r="145" spans="1:8">
      <c r="A145" s="1522" t="s">
        <v>517</v>
      </c>
      <c r="B145" s="1567">
        <v>3054</v>
      </c>
      <c r="C145" s="1568" t="s">
        <v>488</v>
      </c>
      <c r="D145" s="30"/>
      <c r="E145" s="32">
        <f t="shared" si="3"/>
        <v>1513</v>
      </c>
      <c r="F145" s="1796">
        <f t="shared" si="3"/>
        <v>0</v>
      </c>
      <c r="G145" s="32">
        <f t="shared" si="3"/>
        <v>1513</v>
      </c>
    </row>
    <row r="146" spans="1:8" ht="11.1" customHeight="1">
      <c r="A146" s="1522"/>
      <c r="B146" s="1523"/>
      <c r="C146" s="1524"/>
      <c r="D146" s="1544"/>
      <c r="E146" s="1544"/>
      <c r="F146" s="1544"/>
      <c r="G146" s="1544"/>
    </row>
    <row r="147" spans="1:8">
      <c r="A147" s="1573" t="s">
        <v>523</v>
      </c>
      <c r="B147" s="1574">
        <v>3475</v>
      </c>
      <c r="C147" s="1575" t="s">
        <v>93</v>
      </c>
      <c r="D147" s="1544"/>
      <c r="E147" s="1544"/>
      <c r="F147" s="1544"/>
      <c r="G147" s="1544"/>
    </row>
    <row r="148" spans="1:8">
      <c r="A148" s="1573"/>
      <c r="B148" s="1553">
        <v>0.108</v>
      </c>
      <c r="C148" s="1575" t="s">
        <v>1418</v>
      </c>
      <c r="D148" s="1576"/>
      <c r="E148" s="1576"/>
      <c r="F148" s="1576"/>
      <c r="G148" s="1576"/>
    </row>
    <row r="149" spans="1:8" ht="25.5">
      <c r="A149" s="1555"/>
      <c r="B149" s="1577" t="s">
        <v>1430</v>
      </c>
      <c r="C149" s="1556" t="s">
        <v>1419</v>
      </c>
      <c r="D149" s="1912"/>
      <c r="E149" s="25">
        <f>9529+1500</f>
        <v>11029</v>
      </c>
      <c r="F149" s="2257">
        <v>0</v>
      </c>
      <c r="G149" s="25">
        <f>F149+E149</f>
        <v>11029</v>
      </c>
      <c r="H149" s="1510" t="s">
        <v>808</v>
      </c>
    </row>
    <row r="150" spans="1:8">
      <c r="A150" s="1573" t="s">
        <v>517</v>
      </c>
      <c r="B150" s="1553">
        <v>0.108</v>
      </c>
      <c r="C150" s="1575" t="s">
        <v>1418</v>
      </c>
      <c r="D150" s="25"/>
      <c r="E150" s="32">
        <f>SUM(E149:E149)</f>
        <v>11029</v>
      </c>
      <c r="F150" s="1796">
        <f>SUM(F149:F149)</f>
        <v>0</v>
      </c>
      <c r="G150" s="32">
        <f>SUM(G149:G149)</f>
        <v>11029</v>
      </c>
    </row>
    <row r="151" spans="1:8">
      <c r="A151" s="1522" t="s">
        <v>517</v>
      </c>
      <c r="B151" s="1574">
        <v>3475</v>
      </c>
      <c r="C151" s="1575" t="s">
        <v>93</v>
      </c>
      <c r="D151" s="34"/>
      <c r="E151" s="32">
        <f>E150</f>
        <v>11029</v>
      </c>
      <c r="F151" s="1796">
        <f>F150</f>
        <v>0</v>
      </c>
      <c r="G151" s="32">
        <f>G150</f>
        <v>11029</v>
      </c>
    </row>
    <row r="152" spans="1:8">
      <c r="A152" s="1578" t="s">
        <v>517</v>
      </c>
      <c r="B152" s="1579"/>
      <c r="C152" s="1580" t="s">
        <v>522</v>
      </c>
      <c r="D152" s="1548"/>
      <c r="E152" s="1548">
        <f>E151+E145+E136+E51+E39+E25</f>
        <v>73647</v>
      </c>
      <c r="F152" s="1548">
        <f>F151+F145+F136+F51+F39+F25</f>
        <v>2808</v>
      </c>
      <c r="G152" s="1548">
        <f>G151+G145+G136+G51+G39+G25</f>
        <v>76455</v>
      </c>
    </row>
    <row r="153" spans="1:8" ht="11.1" customHeight="1">
      <c r="A153" s="1522"/>
      <c r="B153" s="1523"/>
      <c r="C153" s="1524"/>
      <c r="D153" s="1544"/>
      <c r="E153" s="1544"/>
      <c r="F153" s="1544"/>
      <c r="G153" s="1544"/>
    </row>
    <row r="154" spans="1:8">
      <c r="A154" s="1522"/>
      <c r="B154" s="1522"/>
      <c r="C154" s="1524" t="s">
        <v>1392</v>
      </c>
      <c r="D154" s="1544"/>
      <c r="E154" s="1544"/>
      <c r="F154" s="1544"/>
      <c r="G154" s="1544"/>
    </row>
    <row r="155" spans="1:8" ht="13.35" customHeight="1">
      <c r="A155" s="1538"/>
      <c r="B155" s="1536"/>
      <c r="C155" s="1539"/>
      <c r="D155" s="1581"/>
      <c r="E155" s="1581"/>
      <c r="F155" s="1581"/>
      <c r="G155" s="1581"/>
    </row>
    <row r="156" spans="1:8" ht="13.35" customHeight="1">
      <c r="A156" s="1522" t="s">
        <v>523</v>
      </c>
      <c r="B156" s="1523">
        <v>4217</v>
      </c>
      <c r="C156" s="1524" t="s">
        <v>732</v>
      </c>
      <c r="D156" s="1546"/>
      <c r="E156" s="1546"/>
      <c r="F156" s="1546"/>
      <c r="G156" s="1546"/>
    </row>
    <row r="157" spans="1:8" ht="25.5">
      <c r="A157" s="1522"/>
      <c r="B157" s="1545">
        <v>3</v>
      </c>
      <c r="C157" s="1526" t="s">
        <v>733</v>
      </c>
      <c r="D157" s="1565"/>
      <c r="E157" s="1565"/>
      <c r="F157" s="1565"/>
      <c r="G157" s="1565"/>
    </row>
    <row r="158" spans="1:8" ht="13.35" customHeight="1">
      <c r="A158" s="1522"/>
      <c r="B158" s="1553">
        <v>3.0510000000000002</v>
      </c>
      <c r="C158" s="1524" t="s">
        <v>1768</v>
      </c>
      <c r="D158" s="1565"/>
      <c r="E158" s="1565"/>
      <c r="F158" s="1565"/>
      <c r="G158" s="1565"/>
    </row>
    <row r="159" spans="1:8" s="1551" customFormat="1">
      <c r="A159" s="1522"/>
      <c r="B159" s="1582">
        <v>62</v>
      </c>
      <c r="C159" s="1526" t="s">
        <v>1420</v>
      </c>
      <c r="D159" s="1544"/>
      <c r="E159" s="1544"/>
      <c r="F159" s="1544"/>
      <c r="G159" s="1544"/>
    </row>
    <row r="160" spans="1:8" s="1551" customFormat="1">
      <c r="A160" s="1522"/>
      <c r="B160" s="1549">
        <v>45</v>
      </c>
      <c r="C160" s="1526" t="s">
        <v>537</v>
      </c>
      <c r="D160" s="1544"/>
      <c r="E160" s="1544"/>
      <c r="F160" s="1544"/>
      <c r="G160" s="1544"/>
    </row>
    <row r="161" spans="1:8" s="1551" customFormat="1" ht="42.75" customHeight="1">
      <c r="A161" s="1522"/>
      <c r="B161" s="1561" t="s">
        <v>1421</v>
      </c>
      <c r="C161" s="1526" t="s">
        <v>1422</v>
      </c>
      <c r="D161" s="30"/>
      <c r="E161" s="25">
        <v>3764</v>
      </c>
      <c r="F161" s="1778">
        <v>0</v>
      </c>
      <c r="G161" s="25">
        <f>E161</f>
        <v>3764</v>
      </c>
      <c r="H161" s="1551" t="s">
        <v>810</v>
      </c>
    </row>
    <row r="162" spans="1:8" s="1551" customFormat="1">
      <c r="A162" s="1522" t="s">
        <v>517</v>
      </c>
      <c r="B162" s="1582">
        <v>62</v>
      </c>
      <c r="C162" s="1526" t="s">
        <v>1420</v>
      </c>
      <c r="D162" s="25"/>
      <c r="E162" s="32">
        <f>SUM(E161:E161)</f>
        <v>3764</v>
      </c>
      <c r="F162" s="1796">
        <f>SUM(F161:F161)</f>
        <v>0</v>
      </c>
      <c r="G162" s="32">
        <f>SUM(G161:G161)</f>
        <v>3764</v>
      </c>
    </row>
    <row r="163" spans="1:8" s="1551" customFormat="1" ht="15.75" customHeight="1">
      <c r="A163" s="1522"/>
      <c r="B163" s="1583"/>
      <c r="C163" s="1539"/>
      <c r="D163" s="1544"/>
      <c r="E163" s="1544"/>
      <c r="F163" s="1544"/>
      <c r="G163" s="1544"/>
    </row>
    <row r="164" spans="1:8" s="1551" customFormat="1">
      <c r="A164" s="1522"/>
      <c r="B164" s="1583">
        <v>72</v>
      </c>
      <c r="C164" s="1539" t="s">
        <v>832</v>
      </c>
      <c r="D164" s="1544"/>
      <c r="E164" s="1544"/>
      <c r="F164" s="1544"/>
      <c r="G164" s="1544"/>
    </row>
    <row r="165" spans="1:8" s="1551" customFormat="1">
      <c r="A165" s="1522"/>
      <c r="B165" s="1583">
        <v>44</v>
      </c>
      <c r="C165" s="1539" t="s">
        <v>526</v>
      </c>
      <c r="D165" s="1544"/>
      <c r="E165" s="1544"/>
      <c r="F165" s="1544"/>
      <c r="G165" s="1544"/>
    </row>
    <row r="166" spans="1:8" s="1551" customFormat="1">
      <c r="A166" s="1529"/>
      <c r="B166" s="2274" t="s">
        <v>390</v>
      </c>
      <c r="C166" s="2260" t="s">
        <v>391</v>
      </c>
      <c r="D166" s="34"/>
      <c r="E166" s="34">
        <v>4000</v>
      </c>
      <c r="F166" s="1809">
        <v>0</v>
      </c>
      <c r="G166" s="34">
        <f>E166</f>
        <v>4000</v>
      </c>
      <c r="H166" s="1551" t="s">
        <v>2024</v>
      </c>
    </row>
    <row r="167" spans="1:8" s="1551" customFormat="1">
      <c r="A167" s="2253" t="s">
        <v>517</v>
      </c>
      <c r="B167" s="2275">
        <v>44</v>
      </c>
      <c r="C167" s="2264" t="s">
        <v>526</v>
      </c>
      <c r="D167" s="48"/>
      <c r="E167" s="32">
        <f t="shared" ref="E167:G168" si="4">E166</f>
        <v>4000</v>
      </c>
      <c r="F167" s="1796">
        <f t="shared" si="4"/>
        <v>0</v>
      </c>
      <c r="G167" s="32">
        <f t="shared" si="4"/>
        <v>4000</v>
      </c>
    </row>
    <row r="168" spans="1:8" s="1551" customFormat="1">
      <c r="A168" s="1522" t="s">
        <v>517</v>
      </c>
      <c r="B168" s="1583">
        <v>72</v>
      </c>
      <c r="C168" s="1539" t="s">
        <v>832</v>
      </c>
      <c r="D168" s="25"/>
      <c r="E168" s="32">
        <f t="shared" si="4"/>
        <v>4000</v>
      </c>
      <c r="F168" s="1796">
        <f t="shared" si="4"/>
        <v>0</v>
      </c>
      <c r="G168" s="32">
        <f t="shared" si="4"/>
        <v>4000</v>
      </c>
    </row>
    <row r="169" spans="1:8" s="1551" customFormat="1" ht="25.5">
      <c r="A169" s="1522"/>
      <c r="B169" s="1582">
        <v>78</v>
      </c>
      <c r="C169" s="1526" t="s">
        <v>392</v>
      </c>
      <c r="D169" s="25"/>
      <c r="E169" s="25"/>
      <c r="F169" s="1544"/>
      <c r="G169" s="25"/>
    </row>
    <row r="170" spans="1:8" s="1551" customFormat="1" ht="38.25">
      <c r="A170" s="1522"/>
      <c r="B170" s="1582" t="s">
        <v>1993</v>
      </c>
      <c r="C170" s="1526" t="s">
        <v>114</v>
      </c>
      <c r="D170" s="30"/>
      <c r="E170" s="30"/>
      <c r="F170" s="25"/>
      <c r="G170" s="25"/>
    </row>
    <row r="171" spans="1:8" s="1551" customFormat="1">
      <c r="A171" s="1522"/>
      <c r="B171" s="1582" t="s">
        <v>1635</v>
      </c>
      <c r="C171" s="1526" t="s">
        <v>271</v>
      </c>
      <c r="D171" s="30"/>
      <c r="E171" s="25">
        <v>3590</v>
      </c>
      <c r="F171" s="1778">
        <v>0</v>
      </c>
      <c r="G171" s="25">
        <f>F171+E171</f>
        <v>3590</v>
      </c>
      <c r="H171" s="1551" t="s">
        <v>808</v>
      </c>
    </row>
    <row r="172" spans="1:8" s="1551" customFormat="1" ht="25.5">
      <c r="A172" s="1522" t="s">
        <v>517</v>
      </c>
      <c r="B172" s="1582">
        <v>78</v>
      </c>
      <c r="C172" s="1526" t="s">
        <v>392</v>
      </c>
      <c r="D172" s="25"/>
      <c r="E172" s="32">
        <f>SUM(E170:E171)</f>
        <v>3590</v>
      </c>
      <c r="F172" s="1796">
        <f>SUM(F170:F171)</f>
        <v>0</v>
      </c>
      <c r="G172" s="32">
        <f>SUM(G170:G171)</f>
        <v>3590</v>
      </c>
    </row>
    <row r="173" spans="1:8" s="1551" customFormat="1">
      <c r="A173" s="1522"/>
      <c r="B173" s="1582"/>
      <c r="C173" s="1526"/>
      <c r="D173" s="25"/>
      <c r="E173" s="25"/>
      <c r="F173" s="25"/>
      <c r="G173" s="25"/>
    </row>
    <row r="174" spans="1:8" s="1551" customFormat="1">
      <c r="A174" s="1522"/>
      <c r="B174" s="1582">
        <v>79</v>
      </c>
      <c r="C174" s="1526" t="s">
        <v>1636</v>
      </c>
      <c r="D174" s="25"/>
      <c r="E174" s="25"/>
      <c r="F174" s="25"/>
      <c r="G174" s="25"/>
    </row>
    <row r="175" spans="1:8" s="1551" customFormat="1">
      <c r="A175" s="1522"/>
      <c r="B175" s="1582">
        <v>71</v>
      </c>
      <c r="C175" s="1526" t="s">
        <v>1637</v>
      </c>
      <c r="D175" s="25"/>
      <c r="E175" s="25"/>
      <c r="F175" s="25"/>
      <c r="G175" s="25"/>
    </row>
    <row r="176" spans="1:8" s="1551" customFormat="1">
      <c r="A176" s="1522"/>
      <c r="B176" s="1582" t="s">
        <v>2087</v>
      </c>
      <c r="C176" s="1526" t="s">
        <v>271</v>
      </c>
      <c r="D176" s="30"/>
      <c r="E176" s="25">
        <v>500</v>
      </c>
      <c r="F176" s="1778">
        <v>0</v>
      </c>
      <c r="G176" s="25">
        <f>E176</f>
        <v>500</v>
      </c>
      <c r="H176" s="1551" t="s">
        <v>2025</v>
      </c>
    </row>
    <row r="177" spans="1:8" s="1551" customFormat="1">
      <c r="A177" s="1522" t="s">
        <v>517</v>
      </c>
      <c r="B177" s="1582">
        <v>71</v>
      </c>
      <c r="C177" s="1526" t="s">
        <v>1637</v>
      </c>
      <c r="D177" s="30"/>
      <c r="E177" s="32">
        <f t="shared" ref="E177:G178" si="5">E176</f>
        <v>500</v>
      </c>
      <c r="F177" s="1796">
        <f t="shared" si="5"/>
        <v>0</v>
      </c>
      <c r="G177" s="32">
        <f t="shared" si="5"/>
        <v>500</v>
      </c>
    </row>
    <row r="178" spans="1:8" s="1551" customFormat="1">
      <c r="A178" s="1522" t="s">
        <v>517</v>
      </c>
      <c r="B178" s="1582">
        <v>79</v>
      </c>
      <c r="C178" s="1526" t="s">
        <v>1636</v>
      </c>
      <c r="D178" s="30"/>
      <c r="E178" s="32">
        <f t="shared" si="5"/>
        <v>500</v>
      </c>
      <c r="F178" s="1796">
        <f t="shared" si="5"/>
        <v>0</v>
      </c>
      <c r="G178" s="32">
        <f t="shared" si="5"/>
        <v>500</v>
      </c>
    </row>
    <row r="179" spans="1:8" s="1551" customFormat="1">
      <c r="A179" s="1522"/>
      <c r="B179" s="1582"/>
      <c r="C179" s="1526"/>
      <c r="D179" s="30"/>
      <c r="E179" s="30"/>
      <c r="F179" s="25"/>
      <c r="G179" s="30"/>
    </row>
    <row r="180" spans="1:8" s="1551" customFormat="1" ht="25.5">
      <c r="A180" s="1522"/>
      <c r="B180" s="1582">
        <v>80</v>
      </c>
      <c r="C180" s="1526" t="s">
        <v>1873</v>
      </c>
      <c r="D180" s="25"/>
      <c r="E180" s="25"/>
      <c r="F180" s="25"/>
      <c r="G180" s="25"/>
    </row>
    <row r="181" spans="1:8" s="1551" customFormat="1">
      <c r="A181" s="1522"/>
      <c r="B181" s="1582">
        <v>44</v>
      </c>
      <c r="C181" s="1526" t="s">
        <v>1638</v>
      </c>
      <c r="D181" s="25"/>
      <c r="E181" s="25"/>
      <c r="F181" s="25"/>
      <c r="G181" s="25"/>
    </row>
    <row r="182" spans="1:8" s="1551" customFormat="1" ht="12.95" customHeight="1">
      <c r="A182" s="1522"/>
      <c r="B182" s="1582" t="s">
        <v>1639</v>
      </c>
      <c r="C182" s="1526" t="s">
        <v>1640</v>
      </c>
      <c r="D182" s="30"/>
      <c r="E182" s="25">
        <v>3000</v>
      </c>
      <c r="F182" s="1778">
        <v>0</v>
      </c>
      <c r="G182" s="25">
        <f>E182</f>
        <v>3000</v>
      </c>
    </row>
    <row r="183" spans="1:8" s="1551" customFormat="1" ht="12.95" customHeight="1">
      <c r="A183" s="1522"/>
      <c r="B183" s="1582" t="s">
        <v>1641</v>
      </c>
      <c r="C183" s="1526" t="s">
        <v>1642</v>
      </c>
      <c r="D183" s="30"/>
      <c r="E183" s="25">
        <v>850</v>
      </c>
      <c r="F183" s="1778">
        <v>0</v>
      </c>
      <c r="G183" s="25">
        <f>E183</f>
        <v>850</v>
      </c>
    </row>
    <row r="184" spans="1:8" s="1551" customFormat="1">
      <c r="A184" s="1522" t="s">
        <v>517</v>
      </c>
      <c r="B184" s="1582">
        <v>44</v>
      </c>
      <c r="C184" s="1526" t="s">
        <v>1638</v>
      </c>
      <c r="D184" s="30"/>
      <c r="E184" s="32">
        <f>SUM(E182:E183)</f>
        <v>3850</v>
      </c>
      <c r="F184" s="1796">
        <f>SUM(F182:F183)</f>
        <v>0</v>
      </c>
      <c r="G184" s="32">
        <f>SUM(G182:G183)</f>
        <v>3850</v>
      </c>
      <c r="H184" s="1551" t="s">
        <v>2026</v>
      </c>
    </row>
    <row r="185" spans="1:8" s="1551" customFormat="1" ht="25.5">
      <c r="A185" s="1522" t="s">
        <v>517</v>
      </c>
      <c r="B185" s="1582">
        <v>80</v>
      </c>
      <c r="C185" s="1526" t="s">
        <v>1873</v>
      </c>
      <c r="D185" s="30"/>
      <c r="E185" s="32">
        <f>E184</f>
        <v>3850</v>
      </c>
      <c r="F185" s="1796">
        <f>F184</f>
        <v>0</v>
      </c>
      <c r="G185" s="32">
        <f>G184</f>
        <v>3850</v>
      </c>
    </row>
    <row r="186" spans="1:8" s="1551" customFormat="1">
      <c r="A186" s="1522"/>
      <c r="B186" s="1582"/>
      <c r="C186" s="1526"/>
      <c r="D186" s="30"/>
      <c r="E186" s="25"/>
      <c r="F186" s="25"/>
      <c r="G186" s="30"/>
    </row>
    <row r="187" spans="1:8" s="1551" customFormat="1">
      <c r="A187" s="1522"/>
      <c r="B187" s="1582" t="s">
        <v>115</v>
      </c>
      <c r="C187" s="1526" t="s">
        <v>1179</v>
      </c>
      <c r="D187" s="30"/>
      <c r="E187" s="25"/>
      <c r="F187" s="25"/>
      <c r="G187" s="30"/>
      <c r="H187" s="1804"/>
    </row>
    <row r="188" spans="1:8" s="1551" customFormat="1">
      <c r="A188" s="1522"/>
      <c r="B188" s="1582" t="s">
        <v>1180</v>
      </c>
      <c r="C188" s="1526" t="s">
        <v>271</v>
      </c>
      <c r="D188" s="30"/>
      <c r="E188" s="25">
        <v>5000</v>
      </c>
      <c r="F188" s="1778">
        <v>0</v>
      </c>
      <c r="G188" s="25">
        <f>E188</f>
        <v>5000</v>
      </c>
      <c r="H188" s="1551" t="s">
        <v>107</v>
      </c>
    </row>
    <row r="189" spans="1:8" s="1551" customFormat="1">
      <c r="A189" s="1522" t="s">
        <v>517</v>
      </c>
      <c r="B189" s="1553">
        <v>3.0510000000000002</v>
      </c>
      <c r="C189" s="1524" t="s">
        <v>1768</v>
      </c>
      <c r="D189" s="25"/>
      <c r="E189" s="32">
        <f>E188+E185+E178+E172+E168+E162</f>
        <v>20704</v>
      </c>
      <c r="F189" s="1796">
        <f>F188+F185+F178+F172+F168+F162</f>
        <v>0</v>
      </c>
      <c r="G189" s="32">
        <f>G188+G185+G178+G172+G168+G162</f>
        <v>20704</v>
      </c>
    </row>
    <row r="190" spans="1:8" s="1551" customFormat="1" ht="25.5">
      <c r="A190" s="1522" t="s">
        <v>517</v>
      </c>
      <c r="B190" s="1545">
        <v>3</v>
      </c>
      <c r="C190" s="1526" t="s">
        <v>733</v>
      </c>
      <c r="D190" s="25"/>
      <c r="E190" s="32">
        <f t="shared" ref="E190:G192" si="6">E189</f>
        <v>20704</v>
      </c>
      <c r="F190" s="1796">
        <f t="shared" si="6"/>
        <v>0</v>
      </c>
      <c r="G190" s="32">
        <f t="shared" si="6"/>
        <v>20704</v>
      </c>
    </row>
    <row r="191" spans="1:8" s="1551" customFormat="1">
      <c r="A191" s="1522" t="s">
        <v>517</v>
      </c>
      <c r="B191" s="1523">
        <v>4217</v>
      </c>
      <c r="C191" s="1524" t="s">
        <v>732</v>
      </c>
      <c r="D191" s="34"/>
      <c r="E191" s="32">
        <f t="shared" si="6"/>
        <v>20704</v>
      </c>
      <c r="F191" s="1796">
        <f t="shared" si="6"/>
        <v>0</v>
      </c>
      <c r="G191" s="32">
        <f t="shared" si="6"/>
        <v>20704</v>
      </c>
    </row>
    <row r="192" spans="1:8" s="1551" customFormat="1">
      <c r="A192" s="1578" t="s">
        <v>517</v>
      </c>
      <c r="B192" s="1578"/>
      <c r="C192" s="1580" t="s">
        <v>1392</v>
      </c>
      <c r="D192" s="78"/>
      <c r="E192" s="32">
        <f>E191</f>
        <v>20704</v>
      </c>
      <c r="F192" s="1796">
        <f t="shared" si="6"/>
        <v>0</v>
      </c>
      <c r="G192" s="32">
        <f t="shared" si="6"/>
        <v>20704</v>
      </c>
    </row>
    <row r="193" spans="1:7" s="1551" customFormat="1">
      <c r="A193" s="1578" t="s">
        <v>517</v>
      </c>
      <c r="B193" s="1578"/>
      <c r="C193" s="1580" t="s">
        <v>518</v>
      </c>
      <c r="D193" s="1548"/>
      <c r="E193" s="1548">
        <f>E192+E152</f>
        <v>94351</v>
      </c>
      <c r="F193" s="1548">
        <f>F192+F152</f>
        <v>2808</v>
      </c>
      <c r="G193" s="1548">
        <f>G192+G152</f>
        <v>97159</v>
      </c>
    </row>
    <row r="194" spans="1:7" s="1551" customFormat="1">
      <c r="A194" s="1584"/>
      <c r="B194" s="927" t="s">
        <v>1925</v>
      </c>
      <c r="C194" s="1706"/>
      <c r="D194" s="1585"/>
      <c r="E194" s="1585"/>
      <c r="F194" s="1585"/>
      <c r="G194" s="1586"/>
    </row>
    <row r="195" spans="1:7" s="1551" customFormat="1">
      <c r="A195" s="2276"/>
      <c r="B195" s="2277" t="s">
        <v>116</v>
      </c>
      <c r="C195" s="2278"/>
      <c r="D195" s="2279"/>
      <c r="E195" s="2279"/>
      <c r="F195" s="2279"/>
      <c r="G195" s="2280"/>
    </row>
    <row r="196" spans="1:7" s="1551" customFormat="1" ht="134.25" customHeight="1">
      <c r="A196" s="2281"/>
      <c r="B196" s="2514" t="s">
        <v>106</v>
      </c>
      <c r="C196" s="2514"/>
      <c r="D196" s="2514"/>
      <c r="E196" s="2514"/>
      <c r="F196" s="2514"/>
      <c r="G196" s="2514"/>
    </row>
    <row r="197" spans="1:7" s="1551" customFormat="1">
      <c r="A197" s="1584"/>
      <c r="B197" s="1707"/>
      <c r="C197" s="1510"/>
      <c r="D197" s="1585"/>
      <c r="E197" s="1585"/>
      <c r="F197" s="1585"/>
      <c r="G197" s="1585"/>
    </row>
    <row r="198" spans="1:7" s="1551" customFormat="1">
      <c r="A198" s="1584"/>
      <c r="B198" s="1707"/>
      <c r="C198" s="1510"/>
      <c r="D198" s="1585"/>
      <c r="E198" s="1585"/>
      <c r="F198" s="1585"/>
      <c r="G198" s="1585"/>
    </row>
    <row r="199" spans="1:7" s="1551" customFormat="1">
      <c r="A199" s="1584"/>
      <c r="B199" s="1707"/>
      <c r="C199" s="1510"/>
      <c r="D199" s="1585"/>
      <c r="E199" s="1585"/>
      <c r="F199" s="1585"/>
      <c r="G199" s="1585"/>
    </row>
    <row r="200" spans="1:7" s="1551" customFormat="1">
      <c r="A200" s="1584"/>
      <c r="B200" s="1707"/>
      <c r="C200" s="1510"/>
      <c r="D200" s="1585"/>
      <c r="E200" s="1585"/>
      <c r="F200" s="1585"/>
      <c r="G200" s="1585"/>
    </row>
    <row r="201" spans="1:7" s="1551" customFormat="1">
      <c r="A201" s="1584"/>
      <c r="B201" s="1707"/>
      <c r="C201" s="1510"/>
      <c r="D201" s="1585"/>
      <c r="E201" s="1585"/>
      <c r="F201" s="1585"/>
      <c r="G201" s="1585"/>
    </row>
    <row r="202" spans="1:7" s="1551" customFormat="1">
      <c r="A202" s="1584"/>
      <c r="B202" s="1707"/>
      <c r="C202" s="1510"/>
      <c r="D202" s="1585"/>
      <c r="E202" s="1585"/>
      <c r="F202" s="1585"/>
      <c r="G202" s="1585"/>
    </row>
    <row r="203" spans="1:7" s="1551" customFormat="1">
      <c r="A203" s="1584"/>
      <c r="B203" s="1584"/>
      <c r="C203" s="1510"/>
      <c r="D203" s="1585"/>
      <c r="E203" s="1585"/>
      <c r="F203" s="1585"/>
      <c r="G203" s="1585"/>
    </row>
    <row r="204" spans="1:7" s="1551" customFormat="1">
      <c r="A204" s="1584"/>
      <c r="B204" s="1584"/>
      <c r="C204" s="1510"/>
      <c r="D204" s="1585"/>
      <c r="E204" s="1585"/>
      <c r="F204" s="1585"/>
      <c r="G204" s="1585"/>
    </row>
    <row r="205" spans="1:7" s="1551" customFormat="1">
      <c r="A205" s="1584"/>
      <c r="B205" s="1584"/>
      <c r="C205" s="1510"/>
      <c r="D205" s="1585"/>
      <c r="E205" s="1585"/>
      <c r="F205" s="1585"/>
      <c r="G205" s="1585"/>
    </row>
    <row r="206" spans="1:7" s="1551" customFormat="1" ht="13.5" thickBot="1">
      <c r="A206" s="1584"/>
      <c r="B206" s="1584"/>
      <c r="C206" s="1510"/>
      <c r="D206" s="1585"/>
      <c r="E206" s="1585"/>
      <c r="F206" s="1585"/>
      <c r="G206" s="1585"/>
    </row>
    <row r="207" spans="1:7" s="1551" customFormat="1" ht="13.5" thickTop="1">
      <c r="A207" s="1584"/>
      <c r="B207" s="1826"/>
      <c r="C207" s="1825"/>
      <c r="D207" s="1827"/>
      <c r="E207" s="1825"/>
      <c r="F207" s="1881"/>
      <c r="G207" s="1828"/>
    </row>
    <row r="208" spans="1:7" s="1551" customFormat="1">
      <c r="A208" s="1584"/>
      <c r="B208" s="673"/>
      <c r="C208" s="673"/>
      <c r="D208" s="673"/>
      <c r="E208" s="673"/>
      <c r="F208" s="676"/>
      <c r="G208" s="673"/>
    </row>
    <row r="209" spans="1:7" s="1551" customFormat="1">
      <c r="A209" s="1584"/>
      <c r="B209" s="1584"/>
      <c r="C209" s="1510"/>
      <c r="D209" s="1585"/>
      <c r="E209" s="1585"/>
      <c r="F209" s="1585"/>
      <c r="G209" s="1585"/>
    </row>
    <row r="210" spans="1:7" s="1551" customFormat="1">
      <c r="A210" s="1584"/>
      <c r="B210" s="1584"/>
      <c r="C210" s="1510"/>
      <c r="D210" s="1585"/>
      <c r="E210" s="1585"/>
      <c r="F210" s="1585"/>
      <c r="G210" s="1585"/>
    </row>
    <row r="211" spans="1:7" s="1551" customFormat="1">
      <c r="A211" s="1584"/>
      <c r="B211" s="1584"/>
      <c r="C211" s="1510"/>
      <c r="D211" s="1585"/>
      <c r="E211" s="1585"/>
      <c r="F211" s="1585"/>
      <c r="G211" s="1585"/>
    </row>
    <row r="212" spans="1:7" s="1551" customFormat="1">
      <c r="A212" s="1584"/>
      <c r="B212" s="1584"/>
      <c r="C212" s="1510"/>
      <c r="D212" s="1585"/>
      <c r="E212" s="1585"/>
      <c r="F212" s="1585"/>
      <c r="G212" s="1585"/>
    </row>
  </sheetData>
  <autoFilter ref="A14:K196">
    <filterColumn colId="1" showButton="0"/>
    <filterColumn colId="2" showButton="0"/>
  </autoFilter>
  <customSheetViews>
    <customSheetView guid="{44B5F5DE-C96C-4269-969A-574D4EEEEEF5}" showPageBreaks="1" printArea="1" showAutoFilter="1" view="pageBreakPreview" showRuler="0" topLeftCell="A193">
      <selection activeCell="A193" sqref="A1:H65536"/>
      <rowBreaks count="15" manualBreakCount="15">
        <brk id="35" max="7" man="1"/>
        <brk id="63" max="7" man="1"/>
        <brk id="97" max="7" man="1"/>
        <brk id="134" max="7" man="1"/>
        <brk id="166" max="7" man="1"/>
        <brk id="195" max="7" man="1"/>
        <brk id="208" max="6" man="1"/>
        <brk id="249" max="16383" man="1"/>
        <brk id="280" max="16383" man="1"/>
        <brk id="316" max="16383" man="1"/>
        <brk id="335" max="6" man="1"/>
        <brk id="367" max="16383" man="1"/>
        <brk id="369" max="6" man="1"/>
        <brk id="410" max="16383" man="1"/>
        <brk id="450" max="16383" man="1"/>
      </rowBreaks>
      <pageMargins left="0.74803149606299202" right="0.74803149606299202" top="0.74803149606299202" bottom="4.13" header="0.35" footer="3"/>
      <printOptions horizontalCentered="1"/>
      <pageSetup paperSize="9" firstPageNumber="140" orientation="portrait" blackAndWhite="1" useFirstPageNumber="1" r:id="rId1"/>
      <headerFooter alignWithMargins="0">
        <oddHeader xml:space="preserve">&amp;C   </oddHeader>
        <oddFooter>&amp;C&amp;"Times New Roman,Bold"&amp;P</oddFooter>
      </headerFooter>
      <autoFilter ref="B1:L1"/>
    </customSheetView>
    <customSheetView guid="{F13B090A-ECDA-4418-9F13-644A873400E7}" showRuler="0" topLeftCell="A43">
      <selection activeCell="C214" sqref="C214"/>
      <rowBreaks count="14" manualBreakCount="14">
        <brk id="37" max="16383" man="1"/>
        <brk id="70" max="16383" man="1"/>
        <brk id="106" max="16383" man="1"/>
        <brk id="142" max="16383" man="1"/>
        <brk id="173" max="6" man="1"/>
        <brk id="207" max="6" man="1"/>
        <brk id="248" max="16383" man="1"/>
        <brk id="279" max="16383" man="1"/>
        <brk id="315" max="16383" man="1"/>
        <brk id="334" max="6" man="1"/>
        <brk id="366" max="16383" man="1"/>
        <brk id="368" max="6" man="1"/>
        <brk id="403" max="16383" man="1"/>
        <brk id="443" max="16383" man="1"/>
      </rowBreaks>
      <pageMargins left="0.74803149606299202" right="0.39370078740157499" top="0.74803149606299202" bottom="0.90551181102362199" header="0.511811023622047" footer="0.59055118110236204"/>
      <printOptions horizontalCentered="1"/>
      <pageSetup paperSize="9" scale="94" firstPageNumber="49" orientation="landscape" blackAndWhite="1" useFirstPageNumber="1" r:id="rId2"/>
      <headerFooter alignWithMargins="0">
        <oddHeader xml:space="preserve">&amp;C   </oddHeader>
        <oddFooter>&amp;C&amp;"Times New Roman,Bold"   Vol-IV     -    &amp;P</oddFooter>
      </headerFooter>
    </customSheetView>
    <customSheetView guid="{63DB0950-E90F-4380-862C-985B5EB19119}" scale="175" showRuler="0" topLeftCell="B396">
      <selection activeCell="B416" sqref="B416"/>
      <rowBreaks count="14" manualBreakCount="14">
        <brk id="37" max="16383" man="1"/>
        <brk id="70" max="16383" man="1"/>
        <brk id="106" max="16383" man="1"/>
        <brk id="144" max="16383" man="1"/>
        <brk id="175" max="6" man="1"/>
        <brk id="209" max="6" man="1"/>
        <brk id="250" max="16383" man="1"/>
        <brk id="281" max="16383" man="1"/>
        <brk id="317" max="16383" man="1"/>
        <brk id="336" max="6" man="1"/>
        <brk id="368" max="16383" man="1"/>
        <brk id="370" max="6" man="1"/>
        <brk id="411" max="16383" man="1"/>
        <brk id="451" max="16383" man="1"/>
      </rowBreaks>
      <pageMargins left="0.74803149606299202" right="0.39370078740157499" top="0.74803149606299202" bottom="0.90551181102362199" header="0.511811023622047" footer="0.59055118110236204"/>
      <printOptions horizontalCentered="1"/>
      <pageSetup paperSize="9" scale="94" firstPageNumber="49" orientation="landscape" blackAndWhite="1" useFirstPageNumber="1" r:id="rId3"/>
      <headerFooter alignWithMargins="0">
        <oddHeader xml:space="preserve">&amp;C   </oddHeader>
        <oddFooter>&amp;C&amp;"Times New Roman,Bold"   Vol-IV     -    &amp;P</oddFooter>
      </headerFooter>
    </customSheetView>
    <customSheetView guid="{7CE36697-C418-4ED3-BCF0-EA686CB40E87}" showPageBreaks="1" printArea="1" showAutoFilter="1" view="pageBreakPreview" showRuler="0" topLeftCell="A193">
      <selection activeCell="A193" sqref="A1:H65536"/>
      <rowBreaks count="15" manualBreakCount="15">
        <brk id="35" max="7" man="1"/>
        <brk id="63" max="7" man="1"/>
        <brk id="97" max="7" man="1"/>
        <brk id="134" max="7" man="1"/>
        <brk id="166" max="7" man="1"/>
        <brk id="195" max="7" man="1"/>
        <brk id="208" max="6" man="1"/>
        <brk id="249" max="16383" man="1"/>
        <brk id="280" max="16383" man="1"/>
        <brk id="316" max="16383" man="1"/>
        <brk id="335" max="6" man="1"/>
        <brk id="367" max="16383" man="1"/>
        <brk id="369" max="6" man="1"/>
        <brk id="410" max="16383" man="1"/>
        <brk id="450" max="16383" man="1"/>
      </rowBreaks>
      <pageMargins left="0.74803149606299202" right="0.74803149606299202" top="0.74803149606299202" bottom="4.13" header="0.35" footer="3"/>
      <printOptions horizontalCentered="1"/>
      <pageSetup paperSize="9" firstPageNumber="140" orientation="portrait" blackAndWhite="1" useFirstPageNumber="1" r:id="rId4"/>
      <headerFooter alignWithMargins="0">
        <oddHeader xml:space="preserve">&amp;C   </oddHeader>
        <oddFooter>&amp;C&amp;"Times New Roman,Bold"&amp;P</oddFooter>
      </headerFooter>
      <autoFilter ref="B1:L1"/>
    </customSheetView>
  </customSheetViews>
  <mergeCells count="7">
    <mergeCell ref="A1:G1"/>
    <mergeCell ref="A4:G4"/>
    <mergeCell ref="B5:G5"/>
    <mergeCell ref="B196:G196"/>
    <mergeCell ref="B13:G13"/>
    <mergeCell ref="B14:D14"/>
    <mergeCell ref="A2:G2"/>
  </mergeCells>
  <phoneticPr fontId="25" type="noConversion"/>
  <printOptions horizontalCentered="1"/>
  <pageMargins left="0.74803149606299202" right="0.74803149606299202" top="0.74803149606299202" bottom="4.13" header="0.35" footer="3"/>
  <pageSetup paperSize="9" firstPageNumber="140" orientation="portrait" blackAndWhite="1" useFirstPageNumber="1" r:id="rId5"/>
  <headerFooter alignWithMargins="0">
    <oddHeader xml:space="preserve">&amp;C   </oddHeader>
    <oddFooter>&amp;C&amp;"Times New Roman,Bold"&amp;P</oddFooter>
  </headerFooter>
  <rowBreaks count="15" manualBreakCount="15">
    <brk id="35" max="7" man="1"/>
    <brk id="63" max="7" man="1"/>
    <brk id="97" max="7" man="1"/>
    <brk id="134" max="7" man="1"/>
    <brk id="166" max="7" man="1"/>
    <brk id="195" max="7" man="1"/>
    <brk id="208" max="6" man="1"/>
    <brk id="249" max="16383" man="1"/>
    <brk id="280" max="16383" man="1"/>
    <brk id="316" max="16383" man="1"/>
    <brk id="335" max="6" man="1"/>
    <brk id="367" max="16383" man="1"/>
    <brk id="369" max="6" man="1"/>
    <brk id="410" max="16383" man="1"/>
    <brk id="450" max="16383" man="1"/>
  </rowBreaks>
  <legacyDrawing r:id="rId6"/>
</worksheet>
</file>

<file path=xl/worksheets/sheet47.xml><?xml version="1.0" encoding="utf-8"?>
<worksheet xmlns="http://schemas.openxmlformats.org/spreadsheetml/2006/main" xmlns:r="http://schemas.openxmlformats.org/officeDocument/2006/relationships">
  <sheetPr syncVertical="1" syncRef="A16" transitionEvaluation="1" codeName="Sheet44"/>
  <dimension ref="A1:G37"/>
  <sheetViews>
    <sheetView topLeftCell="A16" zoomScaleSheetLayoutView="115" workbookViewId="0">
      <selection activeCell="A26" sqref="A26:IV26"/>
    </sheetView>
  </sheetViews>
  <sheetFormatPr defaultColWidth="11" defaultRowHeight="12.75"/>
  <cols>
    <col min="1" max="1" width="6.42578125" style="1587" customWidth="1"/>
    <col min="2" max="2" width="8.140625" style="1589" customWidth="1"/>
    <col min="3" max="3" width="34.5703125" style="1587" customWidth="1"/>
    <col min="4" max="4" width="8.5703125" style="1587" customWidth="1"/>
    <col min="5" max="5" width="9.42578125" style="1587" customWidth="1"/>
    <col min="6" max="6" width="8.42578125" style="1587" customWidth="1"/>
    <col min="7" max="7" width="8.5703125" style="1587" customWidth="1"/>
    <col min="8" max="16384" width="11" style="1587"/>
  </cols>
  <sheetData>
    <row r="1" spans="1:7">
      <c r="A1" s="2516" t="s">
        <v>1643</v>
      </c>
      <c r="B1" s="2516"/>
      <c r="C1" s="2516"/>
      <c r="D1" s="2516"/>
      <c r="E1" s="2516"/>
      <c r="F1" s="2516"/>
      <c r="G1" s="2516"/>
    </row>
    <row r="2" spans="1:7">
      <c r="A2" s="2515" t="s">
        <v>1644</v>
      </c>
      <c r="B2" s="2515"/>
      <c r="C2" s="2515"/>
      <c r="D2" s="2515"/>
      <c r="E2" s="2515"/>
      <c r="F2" s="2515"/>
      <c r="G2" s="2515"/>
    </row>
    <row r="3" spans="1:7">
      <c r="A3" s="2448" t="s">
        <v>1676</v>
      </c>
      <c r="B3" s="2448"/>
      <c r="C3" s="2448"/>
      <c r="D3" s="2448"/>
      <c r="E3" s="2448"/>
      <c r="F3" s="2448"/>
      <c r="G3" s="2448"/>
    </row>
    <row r="4" spans="1:7" ht="13.5">
      <c r="A4" s="590"/>
      <c r="B4" s="2449"/>
      <c r="C4" s="2449"/>
      <c r="D4" s="2449"/>
      <c r="E4" s="2449"/>
      <c r="F4" s="2449"/>
      <c r="G4" s="2449"/>
    </row>
    <row r="5" spans="1:7">
      <c r="A5" s="590"/>
      <c r="B5" s="589"/>
      <c r="C5" s="589"/>
      <c r="D5" s="591"/>
      <c r="E5" s="592" t="s">
        <v>1217</v>
      </c>
      <c r="F5" s="592" t="s">
        <v>1218</v>
      </c>
      <c r="G5" s="592" t="s">
        <v>1043</v>
      </c>
    </row>
    <row r="6" spans="1:7">
      <c r="A6" s="590"/>
      <c r="B6" s="593" t="s">
        <v>1219</v>
      </c>
      <c r="C6" s="589" t="s">
        <v>1220</v>
      </c>
      <c r="D6" s="594" t="s">
        <v>518</v>
      </c>
      <c r="E6" s="595">
        <v>41058</v>
      </c>
      <c r="F6" s="595">
        <v>0</v>
      </c>
      <c r="G6" s="595">
        <f>SUM(E6:F6)</f>
        <v>41058</v>
      </c>
    </row>
    <row r="7" spans="1:7">
      <c r="A7" s="590"/>
      <c r="B7" s="593" t="s">
        <v>1221</v>
      </c>
      <c r="C7" s="596" t="s">
        <v>1222</v>
      </c>
      <c r="D7" s="597"/>
      <c r="E7" s="598"/>
      <c r="F7" s="598"/>
      <c r="G7" s="598"/>
    </row>
    <row r="8" spans="1:7">
      <c r="A8" s="590"/>
      <c r="B8" s="593"/>
      <c r="C8" s="596" t="s">
        <v>985</v>
      </c>
      <c r="D8" s="597" t="s">
        <v>518</v>
      </c>
      <c r="E8" s="598">
        <f>G14</f>
        <v>0</v>
      </c>
      <c r="F8" s="599" t="e">
        <f>#REF!</f>
        <v>#REF!</v>
      </c>
      <c r="G8" s="598" t="e">
        <f>SUM(E8:F8)</f>
        <v>#REF!</v>
      </c>
    </row>
    <row r="9" spans="1:7">
      <c r="A9" s="590"/>
      <c r="B9" s="600" t="s">
        <v>517</v>
      </c>
      <c r="C9" s="589" t="s">
        <v>619</v>
      </c>
      <c r="D9" s="601" t="s">
        <v>518</v>
      </c>
      <c r="E9" s="602">
        <f>SUM(E6:E8)</f>
        <v>41058</v>
      </c>
      <c r="F9" s="602" t="e">
        <f>SUM(F6:F8)</f>
        <v>#REF!</v>
      </c>
      <c r="G9" s="602" t="e">
        <f>SUM(E9:F9)</f>
        <v>#REF!</v>
      </c>
    </row>
    <row r="10" spans="1:7" s="1588" customFormat="1">
      <c r="A10" s="590"/>
      <c r="B10" s="593"/>
      <c r="C10" s="589"/>
      <c r="D10" s="603"/>
      <c r="E10" s="603"/>
      <c r="F10" s="594"/>
      <c r="G10" s="603"/>
    </row>
    <row r="11" spans="1:7" s="1588" customFormat="1">
      <c r="A11" s="590"/>
      <c r="B11" s="593" t="s">
        <v>620</v>
      </c>
      <c r="C11" s="589" t="s">
        <v>621</v>
      </c>
      <c r="D11" s="589"/>
      <c r="E11" s="589"/>
      <c r="F11" s="604"/>
      <c r="G11" s="589"/>
    </row>
    <row r="12" spans="1:7" s="1588" customFormat="1" ht="13.5" thickBot="1">
      <c r="A12" s="605"/>
      <c r="B12" s="2445" t="s">
        <v>622</v>
      </c>
      <c r="C12" s="2445"/>
      <c r="D12" s="2445"/>
      <c r="E12" s="2445"/>
      <c r="F12" s="2445"/>
      <c r="G12" s="2445"/>
    </row>
    <row r="13" spans="1:7" s="1588" customFormat="1" ht="14.45" customHeight="1" thickTop="1" thickBot="1">
      <c r="A13" s="605"/>
      <c r="B13" s="2446" t="s">
        <v>623</v>
      </c>
      <c r="C13" s="2446"/>
      <c r="D13" s="2446"/>
      <c r="E13" s="606" t="s">
        <v>519</v>
      </c>
      <c r="F13" s="606" t="s">
        <v>624</v>
      </c>
      <c r="G13" s="608" t="s">
        <v>1043</v>
      </c>
    </row>
    <row r="14" spans="1:7" ht="14.45" customHeight="1" thickTop="1">
      <c r="C14" s="1590" t="s">
        <v>522</v>
      </c>
      <c r="D14" s="1591"/>
      <c r="E14" s="1592"/>
      <c r="F14" s="1591"/>
      <c r="G14" s="1592"/>
    </row>
    <row r="15" spans="1:7" ht="14.45" customHeight="1">
      <c r="A15" s="1587" t="s">
        <v>523</v>
      </c>
      <c r="B15" s="1593">
        <v>2070</v>
      </c>
      <c r="C15" s="1590" t="s">
        <v>130</v>
      </c>
      <c r="D15" s="1594"/>
      <c r="E15" s="1595"/>
      <c r="F15" s="1594"/>
      <c r="G15" s="1595"/>
    </row>
    <row r="16" spans="1:7" ht="14.45" customHeight="1">
      <c r="B16" s="1596">
        <v>0.104</v>
      </c>
      <c r="C16" s="1590" t="s">
        <v>335</v>
      </c>
      <c r="D16" s="1594"/>
      <c r="E16" s="1595"/>
      <c r="F16" s="1594"/>
      <c r="G16" s="1595"/>
    </row>
    <row r="17" spans="1:7" ht="14.45" customHeight="1">
      <c r="B17" s="1589">
        <v>60</v>
      </c>
      <c r="C17" s="1597" t="s">
        <v>556</v>
      </c>
      <c r="D17" s="1594"/>
      <c r="E17" s="1595"/>
      <c r="F17" s="1594"/>
      <c r="G17" s="1595"/>
    </row>
    <row r="18" spans="1:7" ht="14.45" customHeight="1">
      <c r="B18" s="1598" t="s">
        <v>557</v>
      </c>
      <c r="C18" s="1597" t="s">
        <v>528</v>
      </c>
      <c r="D18" s="79"/>
      <c r="E18" s="1599"/>
      <c r="F18" s="79"/>
      <c r="G18" s="1599"/>
    </row>
    <row r="19" spans="1:7" ht="14.45" customHeight="1">
      <c r="B19" s="1598" t="s">
        <v>558</v>
      </c>
      <c r="C19" s="1597" t="s">
        <v>530</v>
      </c>
      <c r="D19" s="79"/>
      <c r="E19" s="1599"/>
      <c r="F19" s="79"/>
      <c r="G19" s="1600"/>
    </row>
    <row r="20" spans="1:7" ht="14.45" customHeight="1">
      <c r="B20" s="1598" t="s">
        <v>559</v>
      </c>
      <c r="C20" s="1597" t="s">
        <v>532</v>
      </c>
      <c r="D20" s="79"/>
      <c r="E20" s="1599"/>
      <c r="F20" s="79"/>
      <c r="G20" s="1599"/>
    </row>
    <row r="21" spans="1:7" ht="14.45" customHeight="1">
      <c r="B21" s="1598" t="s">
        <v>698</v>
      </c>
      <c r="C21" s="1597" t="s">
        <v>699</v>
      </c>
      <c r="D21" s="79"/>
      <c r="E21" s="1599"/>
      <c r="F21" s="79"/>
      <c r="G21" s="1599"/>
    </row>
    <row r="22" spans="1:7" ht="14.45" customHeight="1">
      <c r="A22" s="1587" t="s">
        <v>517</v>
      </c>
      <c r="B22" s="1589">
        <v>60</v>
      </c>
      <c r="C22" s="1597" t="s">
        <v>556</v>
      </c>
      <c r="D22" s="37">
        <f>SUM(D18:D21)</f>
        <v>0</v>
      </c>
      <c r="E22" s="1601">
        <f>SUM(E18:E21)</f>
        <v>0</v>
      </c>
      <c r="F22" s="37">
        <f>SUM(F18:F21)</f>
        <v>0</v>
      </c>
      <c r="G22" s="1601">
        <f>SUM(G18:G21)</f>
        <v>0</v>
      </c>
    </row>
    <row r="23" spans="1:7" ht="14.45" customHeight="1">
      <c r="A23" s="1587" t="s">
        <v>517</v>
      </c>
      <c r="B23" s="1596">
        <v>0.104</v>
      </c>
      <c r="C23" s="1602" t="s">
        <v>335</v>
      </c>
      <c r="D23" s="37">
        <f t="shared" ref="D23:G26" si="0">D22</f>
        <v>0</v>
      </c>
      <c r="E23" s="1601">
        <f t="shared" si="0"/>
        <v>0</v>
      </c>
      <c r="F23" s="37">
        <f t="shared" si="0"/>
        <v>0</v>
      </c>
      <c r="G23" s="1601">
        <f t="shared" si="0"/>
        <v>0</v>
      </c>
    </row>
    <row r="24" spans="1:7" ht="14.45" customHeight="1">
      <c r="A24" s="1587" t="s">
        <v>517</v>
      </c>
      <c r="B24" s="1593">
        <v>2070</v>
      </c>
      <c r="C24" s="1590" t="s">
        <v>130</v>
      </c>
      <c r="D24" s="30">
        <f t="shared" si="0"/>
        <v>0</v>
      </c>
      <c r="E24" s="1603">
        <f t="shared" si="0"/>
        <v>0</v>
      </c>
      <c r="F24" s="30">
        <f t="shared" si="0"/>
        <v>0</v>
      </c>
      <c r="G24" s="1603">
        <f t="shared" si="0"/>
        <v>0</v>
      </c>
    </row>
    <row r="25" spans="1:7" ht="14.45" customHeight="1">
      <c r="A25" s="1604" t="s">
        <v>517</v>
      </c>
      <c r="B25" s="1605"/>
      <c r="C25" s="1606" t="s">
        <v>522</v>
      </c>
      <c r="D25" s="37">
        <f t="shared" si="0"/>
        <v>0</v>
      </c>
      <c r="E25" s="1601">
        <f t="shared" si="0"/>
        <v>0</v>
      </c>
      <c r="F25" s="37">
        <f t="shared" si="0"/>
        <v>0</v>
      </c>
      <c r="G25" s="1601">
        <f t="shared" si="0"/>
        <v>0</v>
      </c>
    </row>
    <row r="26" spans="1:7" ht="14.45" customHeight="1">
      <c r="A26" s="1604" t="s">
        <v>517</v>
      </c>
      <c r="B26" s="1605"/>
      <c r="C26" s="1606" t="s">
        <v>518</v>
      </c>
      <c r="D26" s="37">
        <f t="shared" si="0"/>
        <v>0</v>
      </c>
      <c r="E26" s="1601">
        <f t="shared" si="0"/>
        <v>0</v>
      </c>
      <c r="F26" s="37">
        <f t="shared" si="0"/>
        <v>0</v>
      </c>
      <c r="G26" s="1601">
        <f t="shared" si="0"/>
        <v>0</v>
      </c>
    </row>
    <row r="27" spans="1:7" ht="14.45" customHeight="1">
      <c r="A27" s="1607"/>
      <c r="B27" s="1608"/>
      <c r="C27" s="1602"/>
      <c r="D27" s="1603"/>
      <c r="E27" s="1603"/>
      <c r="F27" s="30"/>
      <c r="G27" s="1603"/>
    </row>
    <row r="28" spans="1:7" ht="14.45" customHeight="1">
      <c r="A28" s="1587" t="s">
        <v>523</v>
      </c>
      <c r="B28" s="1593">
        <v>2070</v>
      </c>
      <c r="C28" s="1590" t="s">
        <v>130</v>
      </c>
      <c r="D28" s="1603"/>
      <c r="E28" s="1609"/>
      <c r="F28" s="30"/>
      <c r="G28" s="1609"/>
    </row>
    <row r="29" spans="1:7" s="1607" customFormat="1" ht="14.45" customHeight="1">
      <c r="B29" s="1610">
        <v>911</v>
      </c>
      <c r="C29" s="1611" t="s">
        <v>1645</v>
      </c>
      <c r="D29" s="296"/>
      <c r="E29" s="1612"/>
      <c r="F29" s="296"/>
      <c r="G29" s="296"/>
    </row>
    <row r="30" spans="1:7" s="1607" customFormat="1">
      <c r="A30" s="1613"/>
      <c r="B30" s="1614"/>
      <c r="C30" s="1613"/>
      <c r="D30" s="1615"/>
      <c r="E30" s="1616"/>
      <c r="F30" s="1615"/>
      <c r="G30" s="1615"/>
    </row>
    <row r="31" spans="1:7">
      <c r="D31" s="1595"/>
      <c r="E31" s="1595"/>
      <c r="F31" s="1595"/>
      <c r="G31" s="1595"/>
    </row>
    <row r="32" spans="1:7">
      <c r="D32" s="1595"/>
      <c r="E32" s="1595"/>
      <c r="F32" s="1595"/>
      <c r="G32" s="1595"/>
    </row>
    <row r="33" spans="2:7">
      <c r="D33" s="1595"/>
      <c r="E33" s="1595"/>
      <c r="F33" s="1595"/>
      <c r="G33" s="1595"/>
    </row>
    <row r="34" spans="2:7" ht="13.5" thickBot="1">
      <c r="D34" s="1595"/>
      <c r="E34" s="1595"/>
      <c r="F34" s="1595"/>
      <c r="G34" s="1595"/>
    </row>
    <row r="35" spans="2:7" ht="26.25" thickTop="1">
      <c r="B35" s="609" t="s">
        <v>1818</v>
      </c>
      <c r="C35" s="607" t="s">
        <v>1819</v>
      </c>
      <c r="D35" s="610" t="s">
        <v>1820</v>
      </c>
      <c r="E35" s="607" t="s">
        <v>1821</v>
      </c>
      <c r="F35" s="610" t="s">
        <v>521</v>
      </c>
      <c r="G35" s="611" t="s">
        <v>1043</v>
      </c>
    </row>
    <row r="36" spans="2:7">
      <c r="D36" s="1595"/>
      <c r="E36" s="1595"/>
      <c r="F36" s="1595"/>
      <c r="G36" s="1595"/>
    </row>
    <row r="37" spans="2:7">
      <c r="B37" s="673">
        <v>0</v>
      </c>
      <c r="C37" s="673">
        <v>0</v>
      </c>
      <c r="D37" s="673">
        <v>0</v>
      </c>
      <c r="E37" s="673">
        <v>0</v>
      </c>
      <c r="F37" s="673">
        <v>0</v>
      </c>
      <c r="G37" s="673">
        <f>SUM(B37:F37)</f>
        <v>0</v>
      </c>
    </row>
  </sheetData>
  <customSheetViews>
    <customSheetView guid="{44B5F5DE-C96C-4269-969A-574D4EEEEEF5}" showRuler="0" topLeftCell="A16">
      <selection activeCell="A26" sqref="A26:IV26"/>
      <pageMargins left="0.74803149606299202" right="0.39370078740157499" top="0.74803149606299202" bottom="0.90551181102362199" header="0.511811023622047" footer="0.59055118110236204"/>
      <printOptions horizontalCentered="1"/>
      <pageSetup paperSize="9" firstPageNumber="63" orientation="landscape" blackAndWhite="1" useFirstPageNumber="1" r:id="rId1"/>
      <headerFooter alignWithMargins="0">
        <oddHeader xml:space="preserve">&amp;C   </oddHeader>
        <oddFooter>&amp;C&amp;"Times New Roman,Bold"   Vol-IV     -    &amp;P</oddFooter>
      </headerFooter>
    </customSheetView>
    <customSheetView guid="{F13B090A-ECDA-4418-9F13-644A873400E7}" showRuler="0">
      <selection activeCell="B37" sqref="B37:G37"/>
      <pageMargins left="0.74803149606299202" right="0.39370078740157499" top="0.74803149606299202" bottom="0.90551181102362199" header="0.511811023622047" footer="0.59055118110236204"/>
      <printOptions horizontalCentered="1"/>
      <pageSetup paperSize="9" firstPageNumber="63" orientation="landscape" blackAndWhite="1" useFirstPageNumber="1" r:id="rId2"/>
      <headerFooter alignWithMargins="0">
        <oddHeader xml:space="preserve">&amp;C   </oddHeader>
        <oddFooter>&amp;C&amp;"Times New Roman,Bold"   Vol-IV     -    &amp;P</oddFooter>
      </headerFooter>
    </customSheetView>
    <customSheetView guid="{63DB0950-E90F-4380-862C-985B5EB19119}" showRuler="0">
      <selection activeCell="A26" sqref="A26:IV26"/>
      <pageMargins left="0.74803149606299202" right="0.39370078740157499" top="0.74803149606299202" bottom="0.90551181102362199" header="0.511811023622047" footer="0.59055118110236204"/>
      <printOptions horizontalCentered="1"/>
      <pageSetup paperSize="9" firstPageNumber="63" orientation="landscape" blackAndWhite="1" useFirstPageNumber="1" r:id="rId3"/>
      <headerFooter alignWithMargins="0">
        <oddHeader xml:space="preserve">&amp;C   </oddHeader>
        <oddFooter>&amp;C&amp;"Times New Roman,Bold"   Vol-IV     -    &amp;P</oddFooter>
      </headerFooter>
    </customSheetView>
    <customSheetView guid="{7CE36697-C418-4ED3-BCF0-EA686CB40E87}" showRuler="0" topLeftCell="A16">
      <selection activeCell="A26" sqref="A26:IV26"/>
      <pageMargins left="0.74803149606299202" right="0.39370078740157499" top="0.74803149606299202" bottom="0.90551181102362199" header="0.511811023622047" footer="0.59055118110236204"/>
      <printOptions horizontalCentered="1"/>
      <pageSetup paperSize="9" firstPageNumber="63" orientation="landscape" blackAndWhite="1" useFirstPageNumber="1" r:id="rId4"/>
      <headerFooter alignWithMargins="0">
        <oddHeader xml:space="preserve">&amp;C   </oddHeader>
        <oddFooter>&amp;C&amp;"Times New Roman,Bold"   Vol-IV     -    &amp;P</oddFooter>
      </headerFooter>
    </customSheetView>
  </customSheetViews>
  <mergeCells count="6">
    <mergeCell ref="B12:G12"/>
    <mergeCell ref="B13:D13"/>
    <mergeCell ref="A2:G2"/>
    <mergeCell ref="A1:G1"/>
    <mergeCell ref="A3:G3"/>
    <mergeCell ref="B4:G4"/>
  </mergeCells>
  <phoneticPr fontId="25" type="noConversion"/>
  <printOptions horizontalCentered="1"/>
  <pageMargins left="0.74803149606299202" right="0.39370078740157499" top="0.74803149606299202" bottom="0.90551181102362199" header="0.511811023622047" footer="0.59055118110236204"/>
  <pageSetup paperSize="9" firstPageNumber="63" orientation="landscape" blackAndWhite="1" useFirstPageNumber="1" r:id="rId5"/>
  <headerFooter alignWithMargins="0">
    <oddHeader xml:space="preserve">&amp;C   </oddHeader>
    <oddFooter>&amp;C&amp;"Times New Roman,Bold"   Vol-IV     -    &amp;P</oddFooter>
  </headerFooter>
</worksheet>
</file>

<file path=xl/worksheets/sheet48.xml><?xml version="1.0" encoding="utf-8"?>
<worksheet xmlns="http://schemas.openxmlformats.org/spreadsheetml/2006/main" xmlns:r="http://schemas.openxmlformats.org/officeDocument/2006/relationships">
  <sheetPr syncVertical="1" syncRef="A76" transitionEvaluation="1" codeName="Sheet45"/>
  <dimension ref="A1:K84"/>
  <sheetViews>
    <sheetView view="pageBreakPreview" topLeftCell="A76" zoomScale="115" zoomScaleSheetLayoutView="85" workbookViewId="0">
      <selection activeCell="A81" sqref="A81:K95"/>
    </sheetView>
  </sheetViews>
  <sheetFormatPr defaultColWidth="11" defaultRowHeight="12.75"/>
  <cols>
    <col min="1" max="1" width="6.42578125" style="1639" customWidth="1"/>
    <col min="2" max="2" width="8.5703125" style="1641" customWidth="1"/>
    <col min="3" max="3" width="34.5703125" style="1640" customWidth="1"/>
    <col min="4" max="4" width="6.28515625" style="1631" customWidth="1"/>
    <col min="5" max="5" width="9.42578125" style="1631" customWidth="1"/>
    <col min="6" max="6" width="10.7109375" style="1631" customWidth="1"/>
    <col min="7" max="7" width="8.140625" style="1631" customWidth="1"/>
    <col min="8" max="8" width="3.140625" style="1617" customWidth="1"/>
    <col min="9" max="16384" width="11" style="1617"/>
  </cols>
  <sheetData>
    <row r="1" spans="1:7">
      <c r="A1" s="2519" t="s">
        <v>1646</v>
      </c>
      <c r="B1" s="2520"/>
      <c r="C1" s="2520"/>
      <c r="D1" s="2520"/>
      <c r="E1" s="2520"/>
      <c r="F1" s="2520"/>
      <c r="G1" s="2520"/>
    </row>
    <row r="2" spans="1:7">
      <c r="A2" s="2521" t="s">
        <v>1647</v>
      </c>
      <c r="B2" s="2522"/>
      <c r="C2" s="2522"/>
      <c r="D2" s="2522"/>
      <c r="E2" s="2522"/>
      <c r="F2" s="2522"/>
      <c r="G2" s="2522"/>
    </row>
    <row r="3" spans="1:7">
      <c r="A3" s="2427" t="s">
        <v>1677</v>
      </c>
      <c r="B3" s="2427"/>
      <c r="C3" s="2427"/>
      <c r="D3" s="2427"/>
      <c r="E3" s="2427"/>
      <c r="F3" s="2427"/>
      <c r="G3" s="2427"/>
    </row>
    <row r="4" spans="1:7" ht="13.5">
      <c r="A4" s="1401"/>
      <c r="B4" s="2428"/>
      <c r="C4" s="2428"/>
      <c r="D4" s="2428"/>
      <c r="E4" s="2428"/>
      <c r="F4" s="2428"/>
      <c r="G4" s="2428"/>
    </row>
    <row r="5" spans="1:7">
      <c r="A5" s="1401"/>
      <c r="B5" s="927"/>
      <c r="C5" s="927"/>
      <c r="D5" s="1844"/>
      <c r="E5" s="1845" t="s">
        <v>1217</v>
      </c>
      <c r="F5" s="1845" t="s">
        <v>1218</v>
      </c>
      <c r="G5" s="1845" t="s">
        <v>1043</v>
      </c>
    </row>
    <row r="6" spans="1:7">
      <c r="A6" s="1401"/>
      <c r="B6" s="1847" t="s">
        <v>1219</v>
      </c>
      <c r="C6" s="927" t="s">
        <v>1220</v>
      </c>
      <c r="D6" s="1848" t="s">
        <v>518</v>
      </c>
      <c r="E6" s="935">
        <v>3107290</v>
      </c>
      <c r="F6" s="2283">
        <v>0</v>
      </c>
      <c r="G6" s="935">
        <f>SUM(E6:F6)</f>
        <v>3107290</v>
      </c>
    </row>
    <row r="7" spans="1:7">
      <c r="A7" s="1401"/>
      <c r="B7" s="1847" t="s">
        <v>1221</v>
      </c>
      <c r="C7" s="1850" t="s">
        <v>1222</v>
      </c>
      <c r="D7" s="1851"/>
      <c r="E7" s="936"/>
      <c r="F7" s="2153"/>
      <c r="G7" s="936"/>
    </row>
    <row r="8" spans="1:7">
      <c r="A8" s="1401"/>
      <c r="B8" s="1847"/>
      <c r="C8" s="1850" t="s">
        <v>985</v>
      </c>
      <c r="D8" s="1851" t="s">
        <v>518</v>
      </c>
      <c r="E8" s="936">
        <f>E78</f>
        <v>162117</v>
      </c>
      <c r="F8" s="2120">
        <v>0</v>
      </c>
      <c r="G8" s="936">
        <f>SUM(E8:F8)</f>
        <v>162117</v>
      </c>
    </row>
    <row r="9" spans="1:7">
      <c r="A9" s="1401"/>
      <c r="B9" s="1854" t="s">
        <v>517</v>
      </c>
      <c r="C9" s="927" t="s">
        <v>619</v>
      </c>
      <c r="D9" s="1855" t="s">
        <v>518</v>
      </c>
      <c r="E9" s="1856">
        <f>SUM(E6:E8)</f>
        <v>3269407</v>
      </c>
      <c r="F9" s="2284">
        <f>SUM(F6:F8)</f>
        <v>0</v>
      </c>
      <c r="G9" s="1856">
        <f>SUM(E9:F9)</f>
        <v>3269407</v>
      </c>
    </row>
    <row r="10" spans="1:7">
      <c r="A10" s="1401"/>
      <c r="B10" s="1847"/>
      <c r="C10" s="927"/>
      <c r="D10" s="934"/>
      <c r="E10" s="934"/>
      <c r="F10" s="1848"/>
      <c r="G10" s="934"/>
    </row>
    <row r="11" spans="1:7">
      <c r="A11" s="1401"/>
      <c r="B11" s="1847" t="s">
        <v>620</v>
      </c>
      <c r="C11" s="927" t="s">
        <v>621</v>
      </c>
      <c r="D11" s="927"/>
      <c r="E11" s="927"/>
      <c r="F11" s="1859"/>
      <c r="G11" s="927"/>
    </row>
    <row r="12" spans="1:7" ht="13.5" thickBot="1">
      <c r="A12" s="1861"/>
      <c r="B12" s="2425" t="s">
        <v>622</v>
      </c>
      <c r="C12" s="2425"/>
      <c r="D12" s="2425"/>
      <c r="E12" s="2425"/>
      <c r="F12" s="2425"/>
      <c r="G12" s="2425"/>
    </row>
    <row r="13" spans="1:7" ht="14.25" thickTop="1" thickBot="1">
      <c r="A13" s="1861"/>
      <c r="B13" s="2433" t="s">
        <v>623</v>
      </c>
      <c r="C13" s="2433"/>
      <c r="D13" s="2433"/>
      <c r="E13" s="1782" t="s">
        <v>519</v>
      </c>
      <c r="F13" s="1782" t="s">
        <v>624</v>
      </c>
      <c r="G13" s="1865" t="s">
        <v>1043</v>
      </c>
    </row>
    <row r="14" spans="1:7" ht="13.5" thickTop="1">
      <c r="A14" s="1618"/>
      <c r="B14" s="1619"/>
      <c r="C14" s="1620" t="s">
        <v>522</v>
      </c>
      <c r="D14" s="1621"/>
      <c r="E14" s="1621"/>
      <c r="F14" s="1621"/>
      <c r="G14" s="1622"/>
    </row>
    <row r="15" spans="1:7" ht="11.1" customHeight="1">
      <c r="A15" s="1618"/>
      <c r="B15" s="1619"/>
      <c r="C15" s="1620"/>
      <c r="D15" s="1621"/>
      <c r="E15" s="1621"/>
      <c r="F15" s="1621"/>
      <c r="G15" s="1622"/>
    </row>
    <row r="16" spans="1:7">
      <c r="A16" s="1630" t="s">
        <v>523</v>
      </c>
      <c r="B16" s="1624">
        <v>2202</v>
      </c>
      <c r="C16" s="1625" t="s">
        <v>1748</v>
      </c>
    </row>
    <row r="17" spans="1:7">
      <c r="A17" s="1630"/>
      <c r="B17" s="1632">
        <v>1.198</v>
      </c>
      <c r="C17" s="1625" t="s">
        <v>1971</v>
      </c>
      <c r="D17" s="42"/>
      <c r="E17" s="1621"/>
      <c r="F17" s="42"/>
      <c r="G17" s="42"/>
    </row>
    <row r="18" spans="1:7" ht="13.35" customHeight="1">
      <c r="A18" s="1630"/>
      <c r="B18" s="1633">
        <v>62</v>
      </c>
      <c r="C18" s="1627" t="s">
        <v>585</v>
      </c>
      <c r="D18" s="42"/>
      <c r="E18" s="42"/>
      <c r="F18" s="1634"/>
      <c r="G18" s="1634"/>
    </row>
    <row r="19" spans="1:7" ht="13.35" customHeight="1">
      <c r="A19" s="1630"/>
      <c r="B19" s="1633">
        <v>45</v>
      </c>
      <c r="C19" s="1627" t="s">
        <v>537</v>
      </c>
      <c r="D19" s="372"/>
      <c r="E19" s="372"/>
      <c r="F19" s="1634"/>
      <c r="G19" s="1634"/>
    </row>
    <row r="20" spans="1:7" ht="13.35" customHeight="1">
      <c r="A20" s="1630"/>
      <c r="B20" s="1628" t="s">
        <v>594</v>
      </c>
      <c r="C20" s="1627" t="s">
        <v>1970</v>
      </c>
      <c r="D20" s="30"/>
      <c r="E20" s="25">
        <v>35749</v>
      </c>
      <c r="F20" s="1721">
        <v>0</v>
      </c>
      <c r="G20" s="78">
        <f>E20</f>
        <v>35749</v>
      </c>
    </row>
    <row r="21" spans="1:7" ht="13.35" customHeight="1">
      <c r="A21" s="1630" t="s">
        <v>517</v>
      </c>
      <c r="B21" s="1633">
        <v>45</v>
      </c>
      <c r="C21" s="1627" t="s">
        <v>537</v>
      </c>
      <c r="D21" s="30"/>
      <c r="E21" s="32">
        <f>SUM(E20:E20)</f>
        <v>35749</v>
      </c>
      <c r="F21" s="1718">
        <f>SUM(F20:F20)</f>
        <v>0</v>
      </c>
      <c r="G21" s="32">
        <f>SUM(G20:G20)</f>
        <v>35749</v>
      </c>
    </row>
    <row r="22" spans="1:7" ht="13.35" customHeight="1">
      <c r="A22" s="1630"/>
      <c r="B22" s="1633"/>
      <c r="C22" s="1627"/>
      <c r="D22" s="42"/>
      <c r="E22" s="42"/>
      <c r="F22" s="1722"/>
      <c r="G22" s="1621"/>
    </row>
    <row r="23" spans="1:7" ht="13.35" customHeight="1">
      <c r="A23" s="1630"/>
      <c r="B23" s="1633">
        <v>46</v>
      </c>
      <c r="C23" s="1627" t="s">
        <v>542</v>
      </c>
      <c r="D23" s="375"/>
      <c r="E23" s="372"/>
      <c r="F23" s="1723"/>
      <c r="G23" s="1634"/>
    </row>
    <row r="24" spans="1:7" ht="13.35" customHeight="1">
      <c r="A24" s="1630"/>
      <c r="B24" s="1628" t="s">
        <v>595</v>
      </c>
      <c r="C24" s="1627" t="s">
        <v>1970</v>
      </c>
      <c r="D24" s="30"/>
      <c r="E24" s="25">
        <v>14019</v>
      </c>
      <c r="F24" s="1721">
        <v>0</v>
      </c>
      <c r="G24" s="78">
        <f>E24</f>
        <v>14019</v>
      </c>
    </row>
    <row r="25" spans="1:7" ht="13.35" customHeight="1">
      <c r="A25" s="1630" t="s">
        <v>517</v>
      </c>
      <c r="B25" s="1633">
        <v>46</v>
      </c>
      <c r="C25" s="1627" t="s">
        <v>542</v>
      </c>
      <c r="D25" s="30"/>
      <c r="E25" s="32">
        <f>SUM(E24:E24)</f>
        <v>14019</v>
      </c>
      <c r="F25" s="1718">
        <f>SUM(F24:F24)</f>
        <v>0</v>
      </c>
      <c r="G25" s="32">
        <f>SUM(G24:G24)</f>
        <v>14019</v>
      </c>
    </row>
    <row r="26" spans="1:7" ht="13.35" customHeight="1">
      <c r="A26" s="1630"/>
      <c r="B26" s="1633"/>
      <c r="C26" s="1627"/>
      <c r="D26" s="42"/>
      <c r="E26" s="42"/>
      <c r="F26" s="1722"/>
      <c r="G26" s="1621"/>
    </row>
    <row r="27" spans="1:7" ht="13.35" customHeight="1">
      <c r="A27" s="1630"/>
      <c r="B27" s="1633">
        <v>47</v>
      </c>
      <c r="C27" s="1627" t="s">
        <v>546</v>
      </c>
      <c r="D27" s="375"/>
      <c r="E27" s="375"/>
      <c r="F27" s="1727"/>
      <c r="G27" s="1635"/>
    </row>
    <row r="28" spans="1:7" ht="13.35" customHeight="1">
      <c r="A28" s="1630"/>
      <c r="B28" s="1628" t="s">
        <v>596</v>
      </c>
      <c r="C28" s="1627" t="s">
        <v>1970</v>
      </c>
      <c r="D28" s="30"/>
      <c r="E28" s="25">
        <v>7176</v>
      </c>
      <c r="F28" s="1716">
        <v>0</v>
      </c>
      <c r="G28" s="25">
        <f>E28</f>
        <v>7176</v>
      </c>
    </row>
    <row r="29" spans="1:7" ht="13.35" customHeight="1">
      <c r="A29" s="1630" t="s">
        <v>517</v>
      </c>
      <c r="B29" s="1633">
        <v>47</v>
      </c>
      <c r="C29" s="1627" t="s">
        <v>546</v>
      </c>
      <c r="D29" s="30"/>
      <c r="E29" s="32">
        <f>SUM(E28:E28)</f>
        <v>7176</v>
      </c>
      <c r="F29" s="1718">
        <f>SUM(F28:F28)</f>
        <v>0</v>
      </c>
      <c r="G29" s="32">
        <f>SUM(G28:G28)</f>
        <v>7176</v>
      </c>
    </row>
    <row r="30" spans="1:7" ht="13.35" customHeight="1">
      <c r="A30" s="1630"/>
      <c r="B30" s="1633"/>
      <c r="C30" s="1627"/>
      <c r="D30" s="1621"/>
      <c r="E30" s="1621"/>
      <c r="F30" s="1722"/>
      <c r="G30" s="1621"/>
    </row>
    <row r="31" spans="1:7" ht="13.35" customHeight="1">
      <c r="A31" s="1630"/>
      <c r="B31" s="1633">
        <v>48</v>
      </c>
      <c r="C31" s="1627" t="s">
        <v>550</v>
      </c>
      <c r="D31" s="1635"/>
      <c r="E31" s="1634"/>
      <c r="F31" s="1723"/>
      <c r="G31" s="1634"/>
    </row>
    <row r="32" spans="1:7" ht="13.35" customHeight="1">
      <c r="A32" s="1630"/>
      <c r="B32" s="1628" t="s">
        <v>597</v>
      </c>
      <c r="C32" s="1627" t="s">
        <v>1970</v>
      </c>
      <c r="D32" s="30"/>
      <c r="E32" s="25">
        <v>12367</v>
      </c>
      <c r="F32" s="1721">
        <v>0</v>
      </c>
      <c r="G32" s="78">
        <f>E32</f>
        <v>12367</v>
      </c>
    </row>
    <row r="33" spans="1:7" ht="13.35" customHeight="1">
      <c r="A33" s="1630" t="s">
        <v>517</v>
      </c>
      <c r="B33" s="1633">
        <v>48</v>
      </c>
      <c r="C33" s="1627" t="s">
        <v>550</v>
      </c>
      <c r="D33" s="30"/>
      <c r="E33" s="32">
        <f>SUM(E32:E32)</f>
        <v>12367</v>
      </c>
      <c r="F33" s="1718">
        <f>SUM(F32:F32)</f>
        <v>0</v>
      </c>
      <c r="G33" s="32">
        <f>SUM(G32:G32)</f>
        <v>12367</v>
      </c>
    </row>
    <row r="34" spans="1:7" ht="13.35" customHeight="1">
      <c r="A34" s="1630" t="s">
        <v>517</v>
      </c>
      <c r="B34" s="1633">
        <v>62</v>
      </c>
      <c r="C34" s="1627" t="s">
        <v>585</v>
      </c>
      <c r="D34" s="30"/>
      <c r="E34" s="32">
        <f>E33+E29+E25+E21</f>
        <v>69311</v>
      </c>
      <c r="F34" s="1718">
        <f>F33+F29+F25+F21</f>
        <v>0</v>
      </c>
      <c r="G34" s="32">
        <f>G33+G29+G25+G21</f>
        <v>69311</v>
      </c>
    </row>
    <row r="35" spans="1:7" ht="13.35" customHeight="1">
      <c r="A35" s="1630"/>
      <c r="B35" s="1633"/>
      <c r="C35" s="1627"/>
      <c r="D35" s="1635"/>
      <c r="E35" s="1634"/>
      <c r="F35" s="1839"/>
      <c r="G35" s="1636"/>
    </row>
    <row r="36" spans="1:7" ht="13.35" customHeight="1">
      <c r="A36" s="1630"/>
      <c r="B36" s="1633">
        <v>63</v>
      </c>
      <c r="C36" s="1627" t="s">
        <v>586</v>
      </c>
      <c r="D36" s="1635"/>
      <c r="E36" s="1634"/>
      <c r="F36" s="1723"/>
      <c r="G36" s="1634"/>
    </row>
    <row r="37" spans="1:7" ht="13.35" customHeight="1">
      <c r="A37" s="1630"/>
      <c r="B37" s="1633">
        <v>45</v>
      </c>
      <c r="C37" s="1627" t="s">
        <v>537</v>
      </c>
      <c r="D37" s="1635"/>
      <c r="E37" s="1634"/>
      <c r="F37" s="1723"/>
      <c r="G37" s="1634"/>
    </row>
    <row r="38" spans="1:7" ht="13.35" customHeight="1">
      <c r="A38" s="2288"/>
      <c r="B38" s="2289" t="s">
        <v>598</v>
      </c>
      <c r="C38" s="2290" t="s">
        <v>1970</v>
      </c>
      <c r="D38" s="36"/>
      <c r="E38" s="34">
        <v>39756</v>
      </c>
      <c r="F38" s="1719">
        <v>0</v>
      </c>
      <c r="G38" s="34">
        <f>E38</f>
        <v>39756</v>
      </c>
    </row>
    <row r="39" spans="1:7" ht="13.35" customHeight="1">
      <c r="A39" s="2291" t="s">
        <v>517</v>
      </c>
      <c r="B39" s="2292">
        <v>45</v>
      </c>
      <c r="C39" s="2293" t="s">
        <v>537</v>
      </c>
      <c r="D39" s="1955"/>
      <c r="E39" s="32">
        <f>SUM(E38:E38)</f>
        <v>39756</v>
      </c>
      <c r="F39" s="1718">
        <f>SUM(F38:F38)</f>
        <v>0</v>
      </c>
      <c r="G39" s="32">
        <f>SUM(G38:G38)</f>
        <v>39756</v>
      </c>
    </row>
    <row r="40" spans="1:7" ht="13.35" customHeight="1">
      <c r="A40" s="1630"/>
      <c r="B40" s="1633"/>
      <c r="C40" s="1627"/>
      <c r="D40" s="42"/>
      <c r="E40" s="42"/>
      <c r="F40" s="1722"/>
      <c r="G40" s="1621"/>
    </row>
    <row r="41" spans="1:7" ht="13.35" customHeight="1">
      <c r="A41" s="1630"/>
      <c r="B41" s="1633">
        <v>46</v>
      </c>
      <c r="C41" s="1627" t="s">
        <v>542</v>
      </c>
      <c r="D41" s="375"/>
      <c r="E41" s="375"/>
      <c r="F41" s="1727"/>
      <c r="G41" s="1635"/>
    </row>
    <row r="42" spans="1:7" ht="13.35" customHeight="1">
      <c r="A42" s="1630"/>
      <c r="B42" s="1628" t="s">
        <v>599</v>
      </c>
      <c r="C42" s="1627" t="s">
        <v>1970</v>
      </c>
      <c r="D42" s="30"/>
      <c r="E42" s="25">
        <v>11526</v>
      </c>
      <c r="F42" s="1716">
        <v>0</v>
      </c>
      <c r="G42" s="25">
        <f>E42</f>
        <v>11526</v>
      </c>
    </row>
    <row r="43" spans="1:7" ht="13.35" customHeight="1">
      <c r="A43" s="1630" t="s">
        <v>517</v>
      </c>
      <c r="B43" s="1633">
        <v>46</v>
      </c>
      <c r="C43" s="1627" t="s">
        <v>542</v>
      </c>
      <c r="D43" s="30"/>
      <c r="E43" s="32">
        <f>SUM(E42:E42)</f>
        <v>11526</v>
      </c>
      <c r="F43" s="1718">
        <f>SUM(F42:F42)</f>
        <v>0</v>
      </c>
      <c r="G43" s="32">
        <f>SUM(G42:G42)</f>
        <v>11526</v>
      </c>
    </row>
    <row r="44" spans="1:7" ht="1.5" customHeight="1">
      <c r="A44" s="1630"/>
      <c r="B44" s="1633"/>
      <c r="C44" s="1627"/>
      <c r="D44" s="1621"/>
      <c r="E44" s="1621"/>
      <c r="F44" s="1722"/>
      <c r="G44" s="1621"/>
    </row>
    <row r="45" spans="1:7">
      <c r="A45" s="1630"/>
      <c r="B45" s="1633">
        <v>47</v>
      </c>
      <c r="C45" s="1627" t="s">
        <v>546</v>
      </c>
      <c r="D45" s="1635"/>
      <c r="E45" s="1634"/>
      <c r="F45" s="1723"/>
      <c r="G45" s="1634"/>
    </row>
    <row r="46" spans="1:7">
      <c r="A46" s="1630"/>
      <c r="B46" s="1628" t="s">
        <v>600</v>
      </c>
      <c r="C46" s="1627" t="s">
        <v>1970</v>
      </c>
      <c r="D46" s="30"/>
      <c r="E46" s="25">
        <v>7466</v>
      </c>
      <c r="F46" s="1721"/>
      <c r="G46" s="78">
        <f>E46</f>
        <v>7466</v>
      </c>
    </row>
    <row r="47" spans="1:7">
      <c r="A47" s="1630" t="s">
        <v>517</v>
      </c>
      <c r="B47" s="1633">
        <v>47</v>
      </c>
      <c r="C47" s="1627" t="s">
        <v>546</v>
      </c>
      <c r="D47" s="30"/>
      <c r="E47" s="32">
        <f>SUM(E46:E46)</f>
        <v>7466</v>
      </c>
      <c r="F47" s="1718">
        <f>SUM(F46:F46)</f>
        <v>0</v>
      </c>
      <c r="G47" s="32">
        <f>SUM(G46:G46)</f>
        <v>7466</v>
      </c>
    </row>
    <row r="48" spans="1:7" ht="11.1" customHeight="1">
      <c r="A48" s="1630"/>
      <c r="B48" s="1633"/>
      <c r="C48" s="1627"/>
      <c r="D48" s="1621"/>
      <c r="E48" s="1621"/>
      <c r="F48" s="1722"/>
      <c r="G48" s="1621"/>
    </row>
    <row r="49" spans="1:8">
      <c r="A49" s="1630"/>
      <c r="B49" s="1633">
        <v>48</v>
      </c>
      <c r="C49" s="1627" t="s">
        <v>550</v>
      </c>
      <c r="D49" s="1635"/>
      <c r="E49" s="1634"/>
      <c r="F49" s="1723"/>
      <c r="G49" s="1634"/>
    </row>
    <row r="50" spans="1:8">
      <c r="A50" s="1630"/>
      <c r="B50" s="1628" t="s">
        <v>601</v>
      </c>
      <c r="C50" s="1627" t="s">
        <v>1970</v>
      </c>
      <c r="D50" s="30"/>
      <c r="E50" s="25">
        <v>20958</v>
      </c>
      <c r="F50" s="1716">
        <v>0</v>
      </c>
      <c r="G50" s="25">
        <f>E50</f>
        <v>20958</v>
      </c>
    </row>
    <row r="51" spans="1:8">
      <c r="A51" s="1630" t="s">
        <v>517</v>
      </c>
      <c r="B51" s="1633">
        <v>48</v>
      </c>
      <c r="C51" s="1627" t="s">
        <v>550</v>
      </c>
      <c r="D51" s="30"/>
      <c r="E51" s="32">
        <f>SUM(E50:E50)</f>
        <v>20958</v>
      </c>
      <c r="F51" s="1718">
        <f>SUM(F50:F50)</f>
        <v>0</v>
      </c>
      <c r="G51" s="32">
        <f>SUM(G50:G50)</f>
        <v>20958</v>
      </c>
    </row>
    <row r="52" spans="1:8">
      <c r="A52" s="1630" t="s">
        <v>517</v>
      </c>
      <c r="B52" s="1633">
        <v>63</v>
      </c>
      <c r="C52" s="1627" t="s">
        <v>586</v>
      </c>
      <c r="D52" s="30"/>
      <c r="E52" s="34">
        <f>E51+E47+E43+E39</f>
        <v>79706</v>
      </c>
      <c r="F52" s="1719">
        <f>F51+F47+F43+F39</f>
        <v>0</v>
      </c>
      <c r="G52" s="34">
        <f>G51+G47+G43+G39</f>
        <v>79706</v>
      </c>
    </row>
    <row r="53" spans="1:8">
      <c r="A53" s="1630" t="s">
        <v>517</v>
      </c>
      <c r="B53" s="1632">
        <v>1.198</v>
      </c>
      <c r="C53" s="1625" t="s">
        <v>1971</v>
      </c>
      <c r="D53" s="1775"/>
      <c r="E53" s="32">
        <f>E34+E52</f>
        <v>149017</v>
      </c>
      <c r="F53" s="1718">
        <f>F34+F52</f>
        <v>0</v>
      </c>
      <c r="G53" s="32">
        <f>G34+G52</f>
        <v>149017</v>
      </c>
    </row>
    <row r="54" spans="1:8">
      <c r="A54" s="1630" t="s">
        <v>517</v>
      </c>
      <c r="B54" s="1624">
        <v>2202</v>
      </c>
      <c r="C54" s="1625" t="s">
        <v>1748</v>
      </c>
      <c r="D54" s="938"/>
      <c r="E54" s="260">
        <f>E53</f>
        <v>149017</v>
      </c>
      <c r="F54" s="1771">
        <f>F53</f>
        <v>0</v>
      </c>
      <c r="G54" s="260">
        <f>G53</f>
        <v>149017</v>
      </c>
      <c r="H54" s="1617" t="s">
        <v>697</v>
      </c>
    </row>
    <row r="55" spans="1:8" ht="11.1" customHeight="1">
      <c r="A55" s="1618"/>
      <c r="B55" s="1619"/>
      <c r="C55" s="1620"/>
      <c r="D55" s="1621"/>
      <c r="E55" s="1621"/>
      <c r="F55" s="1722"/>
      <c r="G55" s="1622"/>
    </row>
    <row r="56" spans="1:8">
      <c r="A56" s="1623" t="s">
        <v>523</v>
      </c>
      <c r="B56" s="1624">
        <v>2515</v>
      </c>
      <c r="C56" s="1625" t="s">
        <v>1316</v>
      </c>
      <c r="D56" s="1635"/>
      <c r="E56" s="1634"/>
      <c r="F56" s="1723"/>
      <c r="G56" s="1634"/>
    </row>
    <row r="57" spans="1:8">
      <c r="A57" s="1623"/>
      <c r="B57" s="1626">
        <v>0.10100000000000001</v>
      </c>
      <c r="C57" s="1625" t="s">
        <v>1319</v>
      </c>
      <c r="D57" s="1635"/>
      <c r="E57" s="1634"/>
      <c r="F57" s="1723"/>
      <c r="G57" s="1634"/>
    </row>
    <row r="58" spans="1:8">
      <c r="A58" s="1623"/>
      <c r="B58" s="1637">
        <v>0.44</v>
      </c>
      <c r="C58" s="1627" t="s">
        <v>526</v>
      </c>
      <c r="D58" s="1635"/>
      <c r="E58" s="1634"/>
      <c r="F58" s="1723"/>
      <c r="G58" s="1634"/>
    </row>
    <row r="59" spans="1:8">
      <c r="A59" s="1623"/>
      <c r="B59" s="1638" t="s">
        <v>1738</v>
      </c>
      <c r="C59" s="1627" t="s">
        <v>534</v>
      </c>
      <c r="D59" s="296"/>
      <c r="E59" s="78">
        <v>6200</v>
      </c>
      <c r="F59" s="1770">
        <v>0</v>
      </c>
      <c r="G59" s="25">
        <f>E59</f>
        <v>6200</v>
      </c>
    </row>
    <row r="60" spans="1:8">
      <c r="A60" s="1623" t="s">
        <v>517</v>
      </c>
      <c r="B60" s="1637">
        <v>0.44</v>
      </c>
      <c r="C60" s="1627" t="s">
        <v>526</v>
      </c>
      <c r="D60" s="296"/>
      <c r="E60" s="260">
        <f>SUM(E59:E59)</f>
        <v>6200</v>
      </c>
      <c r="F60" s="1771">
        <f>SUM(F59:F59)</f>
        <v>0</v>
      </c>
      <c r="G60" s="260">
        <f>SUM(G59:G59)</f>
        <v>6200</v>
      </c>
    </row>
    <row r="61" spans="1:8">
      <c r="A61" s="1623"/>
      <c r="B61" s="1637"/>
      <c r="C61" s="1627"/>
      <c r="D61" s="1635"/>
      <c r="E61" s="1635"/>
      <c r="F61" s="1727"/>
      <c r="G61" s="1635"/>
    </row>
    <row r="62" spans="1:8">
      <c r="A62" s="1623"/>
      <c r="B62" s="1637">
        <v>0.45</v>
      </c>
      <c r="C62" s="1627" t="s">
        <v>537</v>
      </c>
      <c r="D62" s="1635"/>
      <c r="E62" s="1629"/>
      <c r="F62" s="1723"/>
      <c r="G62" s="1629"/>
    </row>
    <row r="63" spans="1:8">
      <c r="A63" s="1623"/>
      <c r="B63" s="1628" t="s">
        <v>1435</v>
      </c>
      <c r="C63" s="1627" t="s">
        <v>528</v>
      </c>
      <c r="D63" s="30"/>
      <c r="E63" s="78">
        <v>1900</v>
      </c>
      <c r="F63" s="1770">
        <v>0</v>
      </c>
      <c r="G63" s="25">
        <f>E63</f>
        <v>1900</v>
      </c>
    </row>
    <row r="64" spans="1:8">
      <c r="A64" s="1623" t="s">
        <v>517</v>
      </c>
      <c r="B64" s="1637">
        <v>0.45</v>
      </c>
      <c r="C64" s="1627" t="s">
        <v>537</v>
      </c>
      <c r="D64" s="296"/>
      <c r="E64" s="260">
        <f>SUM(E63:E63)</f>
        <v>1900</v>
      </c>
      <c r="F64" s="1771">
        <f>SUM(F63:F63)</f>
        <v>0</v>
      </c>
      <c r="G64" s="260">
        <f>SUM(G63:G63)</f>
        <v>1900</v>
      </c>
    </row>
    <row r="65" spans="1:11">
      <c r="A65" s="1623"/>
      <c r="B65" s="1637"/>
      <c r="C65" s="1627"/>
      <c r="D65" s="1635"/>
      <c r="E65" s="1635"/>
      <c r="F65" s="1727"/>
      <c r="G65" s="1635"/>
    </row>
    <row r="66" spans="1:11">
      <c r="A66" s="1623"/>
      <c r="B66" s="1637">
        <v>0.48</v>
      </c>
      <c r="C66" s="1627" t="s">
        <v>550</v>
      </c>
      <c r="D66" s="1635"/>
      <c r="E66" s="1621"/>
      <c r="F66" s="1727"/>
      <c r="G66" s="1621"/>
    </row>
    <row r="67" spans="1:11">
      <c r="A67" s="1623"/>
      <c r="B67" s="1628" t="s">
        <v>4</v>
      </c>
      <c r="C67" s="1627" t="s">
        <v>528</v>
      </c>
      <c r="D67" s="30"/>
      <c r="E67" s="25">
        <v>1000</v>
      </c>
      <c r="F67" s="1840">
        <v>0</v>
      </c>
      <c r="G67" s="25">
        <f>E67</f>
        <v>1000</v>
      </c>
    </row>
    <row r="68" spans="1:11">
      <c r="A68" s="1623" t="s">
        <v>517</v>
      </c>
      <c r="B68" s="1637">
        <v>0.48</v>
      </c>
      <c r="C68" s="1627" t="s">
        <v>550</v>
      </c>
      <c r="D68" s="296"/>
      <c r="E68" s="239">
        <f>SUM(E67:E67)</f>
        <v>1000</v>
      </c>
      <c r="F68" s="1841">
        <f>SUM(F67:F67)</f>
        <v>0</v>
      </c>
      <c r="G68" s="239">
        <f>SUM(G67:G67)</f>
        <v>1000</v>
      </c>
    </row>
    <row r="69" spans="1:11">
      <c r="A69" s="1623" t="s">
        <v>517</v>
      </c>
      <c r="B69" s="1626">
        <v>0.10100000000000001</v>
      </c>
      <c r="C69" s="1625" t="s">
        <v>1319</v>
      </c>
      <c r="D69" s="30"/>
      <c r="E69" s="32">
        <f>E68+E64+E60</f>
        <v>9100</v>
      </c>
      <c r="F69" s="1718">
        <f>F68+F64+F60</f>
        <v>0</v>
      </c>
      <c r="G69" s="32">
        <f>G68+G64+G60</f>
        <v>9100</v>
      </c>
      <c r="H69" s="1617" t="s">
        <v>2091</v>
      </c>
    </row>
    <row r="70" spans="1:11">
      <c r="A70" s="1623"/>
      <c r="B70" s="1624"/>
      <c r="C70" s="1625"/>
      <c r="D70" s="1621"/>
      <c r="E70" s="1621"/>
      <c r="F70" s="1722"/>
      <c r="G70" s="1621"/>
    </row>
    <row r="71" spans="1:11" ht="27" customHeight="1">
      <c r="A71" s="1623"/>
      <c r="B71" s="1632">
        <v>0.19600000000000001</v>
      </c>
      <c r="C71" s="1625" t="s">
        <v>1340</v>
      </c>
      <c r="D71" s="1621"/>
      <c r="E71" s="1621"/>
      <c r="F71" s="1722"/>
      <c r="G71" s="1621"/>
    </row>
    <row r="72" spans="1:11" ht="27" customHeight="1">
      <c r="A72" s="1623"/>
      <c r="B72" s="1633">
        <v>61</v>
      </c>
      <c r="C72" s="1627" t="s">
        <v>1341</v>
      </c>
      <c r="D72" s="1621"/>
      <c r="E72" s="1621"/>
      <c r="F72" s="1722"/>
      <c r="G72" s="1621"/>
    </row>
    <row r="73" spans="1:11">
      <c r="A73" s="2294"/>
      <c r="B73" s="2295" t="s">
        <v>1812</v>
      </c>
      <c r="C73" s="2290" t="s">
        <v>1970</v>
      </c>
      <c r="D73" s="36"/>
      <c r="E73" s="34">
        <v>4000</v>
      </c>
      <c r="F73" s="1719">
        <v>0</v>
      </c>
      <c r="G73" s="34">
        <f>E73</f>
        <v>4000</v>
      </c>
    </row>
    <row r="74" spans="1:11" ht="27" customHeight="1">
      <c r="A74" s="2296" t="s">
        <v>517</v>
      </c>
      <c r="B74" s="2292">
        <v>61</v>
      </c>
      <c r="C74" s="2293" t="s">
        <v>1341</v>
      </c>
      <c r="D74" s="1955"/>
      <c r="E74" s="32">
        <f t="shared" ref="E74:G75" si="0">E73</f>
        <v>4000</v>
      </c>
      <c r="F74" s="1718">
        <f t="shared" si="0"/>
        <v>0</v>
      </c>
      <c r="G74" s="32">
        <f t="shared" si="0"/>
        <v>4000</v>
      </c>
    </row>
    <row r="75" spans="1:11" ht="27" customHeight="1">
      <c r="A75" s="1623" t="s">
        <v>517</v>
      </c>
      <c r="B75" s="1632">
        <v>0.19600000000000001</v>
      </c>
      <c r="C75" s="1625" t="s">
        <v>1340</v>
      </c>
      <c r="D75" s="30"/>
      <c r="E75" s="32">
        <f t="shared" si="0"/>
        <v>4000</v>
      </c>
      <c r="F75" s="1719">
        <f t="shared" si="0"/>
        <v>0</v>
      </c>
      <c r="G75" s="34">
        <f t="shared" si="0"/>
        <v>4000</v>
      </c>
      <c r="H75" s="1617" t="s">
        <v>1509</v>
      </c>
    </row>
    <row r="76" spans="1:11" ht="27" customHeight="1">
      <c r="A76" s="1623" t="s">
        <v>517</v>
      </c>
      <c r="B76" s="1624">
        <v>2515</v>
      </c>
      <c r="C76" s="1625" t="s">
        <v>331</v>
      </c>
      <c r="D76" s="36"/>
      <c r="E76" s="32">
        <f>E69+E75</f>
        <v>13100</v>
      </c>
      <c r="F76" s="1718">
        <f>F69+F75</f>
        <v>0</v>
      </c>
      <c r="G76" s="32">
        <f>G69+G75</f>
        <v>13100</v>
      </c>
    </row>
    <row r="77" spans="1:11" ht="13.35" customHeight="1">
      <c r="A77" s="2285" t="s">
        <v>517</v>
      </c>
      <c r="B77" s="1642"/>
      <c r="C77" s="1643" t="s">
        <v>522</v>
      </c>
      <c r="D77" s="1644"/>
      <c r="E77" s="1810">
        <f>E76+E54</f>
        <v>162117</v>
      </c>
      <c r="F77" s="1842">
        <f>F76+F54</f>
        <v>0</v>
      </c>
      <c r="G77" s="1810">
        <f>G76+G54</f>
        <v>162117</v>
      </c>
    </row>
    <row r="78" spans="1:11" s="2046" customFormat="1">
      <c r="A78" s="2286" t="s">
        <v>517</v>
      </c>
      <c r="B78" s="2286"/>
      <c r="C78" s="2286" t="s">
        <v>518</v>
      </c>
      <c r="D78" s="2286"/>
      <c r="E78" s="2287">
        <f>E77</f>
        <v>162117</v>
      </c>
      <c r="F78" s="1842">
        <f>F77</f>
        <v>0</v>
      </c>
      <c r="G78" s="2287">
        <f>G77</f>
        <v>162117</v>
      </c>
      <c r="H78" s="2282"/>
      <c r="I78" s="2282"/>
      <c r="J78" s="2282"/>
      <c r="K78" s="2282"/>
    </row>
    <row r="80" spans="1:11" ht="29.25" customHeight="1">
      <c r="B80" s="2517" t="s">
        <v>2023</v>
      </c>
      <c r="C80" s="2517"/>
      <c r="D80" s="2518"/>
      <c r="E80" s="2518"/>
      <c r="F80" s="2518"/>
      <c r="G80" s="2518"/>
    </row>
    <row r="81" spans="2:7" ht="13.5" thickBot="1"/>
    <row r="82" spans="2:7" ht="13.5" thickTop="1">
      <c r="B82" s="1826"/>
      <c r="C82" s="1825"/>
      <c r="D82" s="1827"/>
      <c r="E82" s="1825"/>
      <c r="F82" s="1827"/>
      <c r="G82" s="1828"/>
    </row>
    <row r="84" spans="2:7">
      <c r="B84" s="673"/>
      <c r="C84" s="673"/>
      <c r="D84" s="676"/>
      <c r="E84" s="673"/>
      <c r="F84" s="673"/>
      <c r="G84" s="673"/>
    </row>
  </sheetData>
  <customSheetViews>
    <customSheetView guid="{44B5F5DE-C96C-4269-969A-574D4EEEEEF5}" scale="115" showPageBreaks="1" printArea="1" view="pageBreakPreview" showRuler="0" topLeftCell="A67">
      <selection activeCell="F75" sqref="F75"/>
      <pageMargins left="0.74803149606299202" right="0.74803149606299202" top="0.74803149606299202" bottom="4.13" header="0.35" footer="3"/>
      <printOptions horizontalCentered="1"/>
      <pageSetup paperSize="9" firstPageNumber="147" fitToHeight="14" orientation="portrait" blackAndWhite="1" useFirstPageNumber="1" r:id="rId1"/>
      <headerFooter alignWithMargins="0">
        <oddHeader xml:space="preserve">&amp;C   </oddHeader>
        <oddFooter>&amp;C&amp;"Times New Roman,Bold"&amp;P</oddFooter>
      </headerFooter>
    </customSheetView>
    <customSheetView guid="{F13B090A-ECDA-4418-9F13-644A873400E7}" showRuler="0" topLeftCell="A289">
      <selection activeCell="B316" sqref="B316:G316"/>
      <pageMargins left="0.74803149606299202" right="0.39370078740157499" top="0.74803149606299202" bottom="0.90551181102362199" header="0.511811023622047" footer="0.59055118110236204"/>
      <printOptions horizontalCentered="1"/>
      <pageSetup paperSize="9" firstPageNumber="64" fitToHeight="14" orientation="landscape" blackAndWhite="1" useFirstPageNumber="1" r:id="rId2"/>
      <headerFooter alignWithMargins="0">
        <oddHeader xml:space="preserve">&amp;C   </oddHeader>
        <oddFooter>&amp;C&amp;"Times New Roman,Bold"   Vol-IV     -    &amp;P</oddFooter>
      </headerFooter>
    </customSheetView>
    <customSheetView guid="{63DB0950-E90F-4380-862C-985B5EB19119}" showRuler="0">
      <selection activeCell="B12" sqref="B12:G12"/>
      <pageMargins left="0.74803149606299202" right="0.39370078740157499" top="0.74803149606299202" bottom="0.90551181102362199" header="0.511811023622047" footer="0.59055118110236204"/>
      <printOptions horizontalCentered="1"/>
      <pageSetup paperSize="9" firstPageNumber="64" fitToHeight="14" orientation="landscape" blackAndWhite="1" useFirstPageNumber="1" r:id="rId3"/>
      <headerFooter alignWithMargins="0">
        <oddHeader xml:space="preserve">&amp;C   </oddHeader>
        <oddFooter>&amp;C&amp;"Times New Roman,Bold"   Vol-IV     -    &amp;P</oddFooter>
      </headerFooter>
    </customSheetView>
    <customSheetView guid="{7CE36697-C418-4ED3-BCF0-EA686CB40E87}" scale="115" showPageBreaks="1" printArea="1" view="pageBreakPreview" showRuler="0" topLeftCell="A67">
      <selection activeCell="F75" sqref="F75"/>
      <pageMargins left="0.74803149606299202" right="0.74803149606299202" top="0.74803149606299202" bottom="4.13" header="0.35" footer="3"/>
      <printOptions horizontalCentered="1"/>
      <pageSetup paperSize="9" firstPageNumber="147" fitToHeight="14" orientation="portrait" blackAndWhite="1" useFirstPageNumber="1" r:id="rId4"/>
      <headerFooter alignWithMargins="0">
        <oddHeader xml:space="preserve">&amp;C   </oddHeader>
        <oddFooter>&amp;C&amp;"Times New Roman,Bold"&amp;P</oddFooter>
      </headerFooter>
    </customSheetView>
  </customSheetViews>
  <mergeCells count="7">
    <mergeCell ref="B80:G80"/>
    <mergeCell ref="B13:D13"/>
    <mergeCell ref="A1:G1"/>
    <mergeCell ref="A2:G2"/>
    <mergeCell ref="A3:G3"/>
    <mergeCell ref="B4:G4"/>
    <mergeCell ref="B12:G12"/>
  </mergeCells>
  <phoneticPr fontId="25" type="noConversion"/>
  <printOptions horizontalCentered="1"/>
  <pageMargins left="0.74803149606299202" right="0.74803149606299202" top="0.74803149606299202" bottom="4.13" header="0.35" footer="3"/>
  <pageSetup paperSize="9" firstPageNumber="147" fitToHeight="14" orientation="portrait" blackAndWhite="1" useFirstPageNumber="1" r:id="rId5"/>
  <headerFooter alignWithMargins="0">
    <oddHeader xml:space="preserve">&amp;C   </oddHeader>
    <oddFooter>&amp;C&amp;"Times New Roman,Bold"&amp;P</oddFooter>
  </headerFooter>
</worksheet>
</file>

<file path=xl/worksheets/sheet49.xml><?xml version="1.0" encoding="utf-8"?>
<worksheet xmlns="http://schemas.openxmlformats.org/spreadsheetml/2006/main" xmlns:r="http://schemas.openxmlformats.org/officeDocument/2006/relationships">
  <sheetPr codeName="Sheet46"/>
  <dimension ref="A1:G304"/>
  <sheetViews>
    <sheetView topLeftCell="A223" zoomScaleSheetLayoutView="100" workbookViewId="0">
      <selection activeCell="E6" sqref="E6"/>
    </sheetView>
  </sheetViews>
  <sheetFormatPr defaultColWidth="12.42578125" defaultRowHeight="12.75"/>
  <cols>
    <col min="1" max="1" width="6.42578125" style="1702" customWidth="1"/>
    <col min="2" max="2" width="8.140625" style="1702" customWidth="1"/>
    <col min="3" max="3" width="34.5703125" style="673" customWidth="1"/>
    <col min="4" max="4" width="8.5703125" style="676" customWidth="1"/>
    <col min="5" max="5" width="9.42578125" style="676" customWidth="1"/>
    <col min="6" max="6" width="8.42578125" style="676" customWidth="1"/>
    <col min="7" max="7" width="8.5703125" style="676" customWidth="1"/>
    <col min="8" max="16384" width="12.42578125" style="673"/>
  </cols>
  <sheetData>
    <row r="1" spans="1:7" ht="14.25" customHeight="1">
      <c r="A1" s="2523" t="s">
        <v>371</v>
      </c>
      <c r="B1" s="2524"/>
      <c r="C1" s="2524"/>
      <c r="D1" s="2524"/>
      <c r="E1" s="2524"/>
      <c r="F1" s="2524"/>
      <c r="G1" s="2524"/>
    </row>
    <row r="2" spans="1:7">
      <c r="A2" s="2523" t="s">
        <v>372</v>
      </c>
      <c r="B2" s="2524"/>
      <c r="C2" s="2524"/>
      <c r="D2" s="2524"/>
      <c r="E2" s="2524"/>
      <c r="F2" s="2524"/>
      <c r="G2" s="2524"/>
    </row>
    <row r="3" spans="1:7">
      <c r="A3" s="2448" t="s">
        <v>1678</v>
      </c>
      <c r="B3" s="2448"/>
      <c r="C3" s="2448"/>
      <c r="D3" s="2448"/>
      <c r="E3" s="2448"/>
      <c r="F3" s="2448"/>
      <c r="G3" s="2448"/>
    </row>
    <row r="4" spans="1:7" ht="13.5">
      <c r="A4" s="590"/>
      <c r="B4" s="2449"/>
      <c r="C4" s="2449"/>
      <c r="D4" s="2449"/>
      <c r="E4" s="2449"/>
      <c r="F4" s="2449"/>
      <c r="G4" s="2449"/>
    </row>
    <row r="5" spans="1:7">
      <c r="A5" s="590"/>
      <c r="B5" s="589"/>
      <c r="C5" s="589"/>
      <c r="D5" s="591"/>
      <c r="E5" s="592" t="s">
        <v>1217</v>
      </c>
      <c r="F5" s="592" t="s">
        <v>1218</v>
      </c>
      <c r="G5" s="592" t="s">
        <v>1043</v>
      </c>
    </row>
    <row r="6" spans="1:7">
      <c r="A6" s="590"/>
      <c r="B6" s="593" t="s">
        <v>1219</v>
      </c>
      <c r="C6" s="589" t="s">
        <v>1220</v>
      </c>
      <c r="D6" s="594" t="s">
        <v>518</v>
      </c>
      <c r="E6" s="595">
        <v>47284</v>
      </c>
      <c r="F6" s="595">
        <v>0</v>
      </c>
      <c r="G6" s="595">
        <f>SUM(E6:F6)</f>
        <v>47284</v>
      </c>
    </row>
    <row r="7" spans="1:7">
      <c r="A7" s="590"/>
      <c r="B7" s="593" t="s">
        <v>1221</v>
      </c>
      <c r="C7" s="596" t="s">
        <v>1222</v>
      </c>
      <c r="D7" s="597"/>
      <c r="E7" s="598"/>
      <c r="F7" s="598"/>
      <c r="G7" s="598"/>
    </row>
    <row r="8" spans="1:7">
      <c r="A8" s="590"/>
      <c r="B8" s="593"/>
      <c r="C8" s="596" t="s">
        <v>985</v>
      </c>
      <c r="D8" s="597" t="s">
        <v>518</v>
      </c>
      <c r="E8" s="598">
        <v>0</v>
      </c>
      <c r="F8" s="599">
        <f>G41</f>
        <v>0</v>
      </c>
      <c r="G8" s="598">
        <f>SUM(E8:F8)</f>
        <v>0</v>
      </c>
    </row>
    <row r="9" spans="1:7">
      <c r="A9" s="590"/>
      <c r="B9" s="600" t="s">
        <v>517</v>
      </c>
      <c r="C9" s="589" t="s">
        <v>619</v>
      </c>
      <c r="D9" s="601" t="s">
        <v>518</v>
      </c>
      <c r="E9" s="602">
        <f>SUM(E6:E8)</f>
        <v>47284</v>
      </c>
      <c r="F9" s="602">
        <f>SUM(F6:F8)</f>
        <v>0</v>
      </c>
      <c r="G9" s="602">
        <f>SUM(E9:F9)</f>
        <v>47284</v>
      </c>
    </row>
    <row r="10" spans="1:7">
      <c r="A10" s="590"/>
      <c r="B10" s="593"/>
      <c r="C10" s="589"/>
      <c r="D10" s="603"/>
      <c r="E10" s="603"/>
      <c r="F10" s="594"/>
      <c r="G10" s="603"/>
    </row>
    <row r="11" spans="1:7">
      <c r="A11" s="590"/>
      <c r="B11" s="593" t="s">
        <v>620</v>
      </c>
      <c r="C11" s="589" t="s">
        <v>621</v>
      </c>
      <c r="D11" s="589"/>
      <c r="E11" s="589"/>
      <c r="F11" s="604"/>
      <c r="G11" s="589"/>
    </row>
    <row r="12" spans="1:7" s="1" customFormat="1" ht="13.5" thickBot="1">
      <c r="A12" s="605"/>
      <c r="B12" s="2445" t="s">
        <v>622</v>
      </c>
      <c r="C12" s="2445"/>
      <c r="D12" s="2445"/>
      <c r="E12" s="2445"/>
      <c r="F12" s="2445"/>
      <c r="G12" s="2445"/>
    </row>
    <row r="13" spans="1:7" s="1" customFormat="1" ht="14.25" thickTop="1" thickBot="1">
      <c r="A13" s="605"/>
      <c r="B13" s="2446" t="s">
        <v>623</v>
      </c>
      <c r="C13" s="2446"/>
      <c r="D13" s="2446"/>
      <c r="E13" s="606" t="s">
        <v>519</v>
      </c>
      <c r="F13" s="606" t="s">
        <v>624</v>
      </c>
      <c r="G13" s="608" t="s">
        <v>1043</v>
      </c>
    </row>
    <row r="14" spans="1:7" s="1" customFormat="1" ht="13.5" thickTop="1">
      <c r="A14" s="1645"/>
      <c r="B14" s="18"/>
      <c r="C14" s="1646"/>
      <c r="D14" s="1647" t="s">
        <v>520</v>
      </c>
      <c r="E14" s="1647" t="s">
        <v>521</v>
      </c>
      <c r="F14" s="1647" t="s">
        <v>520</v>
      </c>
      <c r="G14" s="1647" t="s">
        <v>521</v>
      </c>
    </row>
    <row r="15" spans="1:7" s="1" customFormat="1" ht="9" customHeight="1">
      <c r="A15" s="1648"/>
      <c r="B15" s="7"/>
      <c r="C15" s="1363"/>
      <c r="D15" s="19"/>
      <c r="E15" s="19"/>
      <c r="F15" s="19"/>
      <c r="G15" s="19"/>
    </row>
    <row r="16" spans="1:7" ht="14.1" customHeight="1">
      <c r="A16" s="1649"/>
      <c r="B16" s="1649"/>
      <c r="C16" s="1411" t="s">
        <v>522</v>
      </c>
      <c r="D16" s="1650"/>
      <c r="E16" s="1650"/>
      <c r="F16" s="1650"/>
      <c r="G16" s="1650"/>
    </row>
    <row r="17" spans="1:7" ht="25.5">
      <c r="A17" s="1651" t="s">
        <v>523</v>
      </c>
      <c r="B17" s="1652">
        <v>2045</v>
      </c>
      <c r="C17" s="1381" t="s">
        <v>1058</v>
      </c>
      <c r="D17" s="1653"/>
      <c r="E17" s="1653"/>
      <c r="F17" s="1653"/>
      <c r="G17" s="1653"/>
    </row>
    <row r="18" spans="1:7">
      <c r="A18" s="1651"/>
      <c r="B18" s="1654">
        <v>0.191</v>
      </c>
      <c r="C18" s="1381" t="s">
        <v>373</v>
      </c>
      <c r="D18" s="1653"/>
      <c r="E18" s="1653"/>
      <c r="F18" s="1653"/>
      <c r="G18" s="1653"/>
    </row>
    <row r="19" spans="1:7">
      <c r="A19" s="1651"/>
      <c r="B19" s="1655">
        <v>60</v>
      </c>
      <c r="C19" s="1383" t="s">
        <v>480</v>
      </c>
      <c r="D19" s="1653"/>
      <c r="E19" s="1653"/>
      <c r="F19" s="1653"/>
      <c r="G19" s="1653"/>
    </row>
    <row r="20" spans="1:7">
      <c r="A20" s="1651"/>
      <c r="B20" s="1656">
        <v>1</v>
      </c>
      <c r="C20" s="1383" t="s">
        <v>928</v>
      </c>
      <c r="D20" s="1657"/>
      <c r="E20" s="1657"/>
      <c r="F20" s="1657"/>
      <c r="G20" s="1657"/>
    </row>
    <row r="21" spans="1:7">
      <c r="A21" s="1651"/>
      <c r="B21" s="1658" t="s">
        <v>929</v>
      </c>
      <c r="C21" s="673" t="s">
        <v>27</v>
      </c>
      <c r="D21" s="30">
        <v>0</v>
      </c>
      <c r="E21" s="30">
        <v>0</v>
      </c>
      <c r="F21" s="30">
        <v>0</v>
      </c>
      <c r="G21" s="30">
        <v>0</v>
      </c>
    </row>
    <row r="22" spans="1:7">
      <c r="A22" s="1651" t="s">
        <v>517</v>
      </c>
      <c r="B22" s="1655">
        <v>60</v>
      </c>
      <c r="C22" s="1383" t="s">
        <v>480</v>
      </c>
      <c r="D22" s="37">
        <f>D21</f>
        <v>0</v>
      </c>
      <c r="E22" s="37">
        <f>E21</f>
        <v>0</v>
      </c>
      <c r="F22" s="37">
        <f>F21</f>
        <v>0</v>
      </c>
      <c r="G22" s="37">
        <f>G21</f>
        <v>0</v>
      </c>
    </row>
    <row r="23" spans="1:7">
      <c r="A23" s="1651"/>
      <c r="B23" s="1652"/>
      <c r="C23" s="1381"/>
      <c r="D23" s="1657"/>
      <c r="E23" s="1659"/>
      <c r="F23" s="1659"/>
      <c r="G23" s="1659"/>
    </row>
    <row r="24" spans="1:7">
      <c r="A24" s="1651"/>
      <c r="B24" s="1660">
        <v>61</v>
      </c>
      <c r="C24" s="1383" t="s">
        <v>481</v>
      </c>
      <c r="D24" s="1653"/>
      <c r="E24" s="1653"/>
      <c r="F24" s="1653"/>
      <c r="G24" s="1653"/>
    </row>
    <row r="25" spans="1:7">
      <c r="A25" s="1651"/>
      <c r="B25" s="1656">
        <v>1</v>
      </c>
      <c r="C25" s="1383" t="s">
        <v>928</v>
      </c>
      <c r="D25" s="1653"/>
      <c r="E25" s="1653"/>
      <c r="F25" s="1653"/>
      <c r="G25" s="1653"/>
    </row>
    <row r="26" spans="1:7">
      <c r="A26" s="1651"/>
      <c r="B26" s="1658" t="s">
        <v>930</v>
      </c>
      <c r="C26" s="673" t="s">
        <v>27</v>
      </c>
      <c r="D26" s="79">
        <v>0</v>
      </c>
      <c r="E26" s="79">
        <v>0</v>
      </c>
      <c r="F26" s="79">
        <v>0</v>
      </c>
      <c r="G26" s="79">
        <v>0</v>
      </c>
    </row>
    <row r="27" spans="1:7">
      <c r="A27" s="1651" t="s">
        <v>517</v>
      </c>
      <c r="B27" s="1660">
        <v>61</v>
      </c>
      <c r="C27" s="1383" t="s">
        <v>481</v>
      </c>
      <c r="D27" s="37">
        <f>D26</f>
        <v>0</v>
      </c>
      <c r="E27" s="37">
        <f>E26</f>
        <v>0</v>
      </c>
      <c r="F27" s="37">
        <f>F26</f>
        <v>0</v>
      </c>
      <c r="G27" s="37">
        <f>G26</f>
        <v>0</v>
      </c>
    </row>
    <row r="28" spans="1:7" ht="12.95" customHeight="1">
      <c r="A28" s="1651" t="s">
        <v>517</v>
      </c>
      <c r="B28" s="1654">
        <v>0.191</v>
      </c>
      <c r="C28" s="1381" t="s">
        <v>373</v>
      </c>
      <c r="D28" s="36">
        <f>D22+D27</f>
        <v>0</v>
      </c>
      <c r="E28" s="36">
        <f>E22+E27</f>
        <v>0</v>
      </c>
      <c r="F28" s="36">
        <f>F22+F27</f>
        <v>0</v>
      </c>
      <c r="G28" s="36">
        <f>G22+G27</f>
        <v>0</v>
      </c>
    </row>
    <row r="29" spans="1:7" ht="25.5">
      <c r="A29" s="1651" t="s">
        <v>517</v>
      </c>
      <c r="B29" s="1652">
        <v>2045</v>
      </c>
      <c r="C29" s="1381" t="s">
        <v>1058</v>
      </c>
      <c r="D29" s="36">
        <f>D28</f>
        <v>0</v>
      </c>
      <c r="E29" s="36">
        <f>E28</f>
        <v>0</v>
      </c>
      <c r="F29" s="36">
        <f>F28</f>
        <v>0</v>
      </c>
      <c r="G29" s="36">
        <f>G28</f>
        <v>0</v>
      </c>
    </row>
    <row r="30" spans="1:7">
      <c r="A30" s="1651"/>
      <c r="B30" s="1651"/>
      <c r="C30" s="1651"/>
      <c r="D30" s="299"/>
      <c r="E30" s="1657"/>
      <c r="F30" s="1657"/>
      <c r="G30" s="1657"/>
    </row>
    <row r="31" spans="1:7">
      <c r="A31" s="1651" t="s">
        <v>523</v>
      </c>
      <c r="B31" s="1661">
        <v>2059</v>
      </c>
      <c r="C31" s="1386" t="s">
        <v>710</v>
      </c>
      <c r="D31" s="1659"/>
      <c r="E31" s="1659"/>
      <c r="F31" s="1659"/>
      <c r="G31" s="1659"/>
    </row>
    <row r="32" spans="1:7">
      <c r="A32" s="1662"/>
      <c r="B32" s="1662">
        <v>80</v>
      </c>
      <c r="C32" s="1410" t="s">
        <v>1759</v>
      </c>
      <c r="D32" s="1659"/>
      <c r="E32" s="1659"/>
      <c r="F32" s="1659"/>
      <c r="G32" s="1659"/>
    </row>
    <row r="33" spans="1:7">
      <c r="A33" s="1662"/>
      <c r="B33" s="1663">
        <v>80.191000000000003</v>
      </c>
      <c r="C33" s="1381" t="s">
        <v>373</v>
      </c>
      <c r="D33" s="1659"/>
      <c r="E33" s="1659"/>
      <c r="F33" s="1659"/>
      <c r="G33" s="1659"/>
    </row>
    <row r="34" spans="1:7">
      <c r="A34" s="1662"/>
      <c r="B34" s="1664">
        <v>62</v>
      </c>
      <c r="C34" s="1410" t="s">
        <v>713</v>
      </c>
      <c r="D34" s="1659"/>
      <c r="E34" s="1659"/>
      <c r="F34" s="1659"/>
      <c r="G34" s="1659"/>
    </row>
    <row r="35" spans="1:7">
      <c r="A35" s="1662"/>
      <c r="B35" s="1664">
        <v>1</v>
      </c>
      <c r="C35" s="1383" t="s">
        <v>928</v>
      </c>
      <c r="D35" s="1659"/>
      <c r="E35" s="1659"/>
      <c r="F35" s="1659"/>
      <c r="G35" s="1659"/>
    </row>
    <row r="36" spans="1:7">
      <c r="A36" s="1665"/>
      <c r="B36" s="1666" t="s">
        <v>931</v>
      </c>
      <c r="C36" s="1667" t="s">
        <v>27</v>
      </c>
      <c r="D36" s="36">
        <v>0</v>
      </c>
      <c r="E36" s="36">
        <v>0</v>
      </c>
      <c r="F36" s="36">
        <v>0</v>
      </c>
      <c r="G36" s="36">
        <v>0</v>
      </c>
    </row>
    <row r="37" spans="1:7">
      <c r="A37" s="1662" t="s">
        <v>517</v>
      </c>
      <c r="B37" s="1663">
        <v>80.191000000000003</v>
      </c>
      <c r="C37" s="1381" t="s">
        <v>373</v>
      </c>
      <c r="D37" s="36">
        <f>D36</f>
        <v>0</v>
      </c>
      <c r="E37" s="36">
        <f>E36</f>
        <v>0</v>
      </c>
      <c r="F37" s="36">
        <f>F36</f>
        <v>0</v>
      </c>
      <c r="G37" s="36">
        <f>G36</f>
        <v>0</v>
      </c>
    </row>
    <row r="38" spans="1:7">
      <c r="A38" s="1662"/>
      <c r="B38" s="1668"/>
      <c r="C38" s="1410"/>
      <c r="D38" s="1659"/>
      <c r="E38" s="1659"/>
      <c r="F38" s="1659"/>
      <c r="G38" s="1659"/>
    </row>
    <row r="39" spans="1:7" ht="25.5">
      <c r="A39" s="1662"/>
      <c r="B39" s="1663">
        <v>80.191999999999993</v>
      </c>
      <c r="C39" s="1381" t="s">
        <v>932</v>
      </c>
      <c r="D39" s="25"/>
      <c r="E39" s="1659"/>
      <c r="F39" s="25"/>
      <c r="G39" s="1659"/>
    </row>
    <row r="40" spans="1:7">
      <c r="A40" s="1662"/>
      <c r="B40" s="1664">
        <v>62</v>
      </c>
      <c r="C40" s="1410" t="s">
        <v>713</v>
      </c>
      <c r="D40" s="25"/>
      <c r="E40" s="1659"/>
      <c r="F40" s="25"/>
      <c r="G40" s="1659"/>
    </row>
    <row r="41" spans="1:7" ht="15" customHeight="1">
      <c r="A41" s="1662"/>
      <c r="B41" s="1664">
        <v>2</v>
      </c>
      <c r="C41" s="1410" t="s">
        <v>933</v>
      </c>
      <c r="D41" s="1659"/>
      <c r="E41" s="1659"/>
      <c r="F41" s="1659"/>
      <c r="G41" s="1659"/>
    </row>
    <row r="42" spans="1:7" ht="15" customHeight="1">
      <c r="A42" s="1662"/>
      <c r="B42" s="1668" t="s">
        <v>934</v>
      </c>
      <c r="C42" s="673" t="s">
        <v>27</v>
      </c>
      <c r="D42" s="30">
        <v>0</v>
      </c>
      <c r="E42" s="30">
        <v>0</v>
      </c>
      <c r="F42" s="30">
        <v>0</v>
      </c>
      <c r="G42" s="30">
        <v>0</v>
      </c>
    </row>
    <row r="43" spans="1:7" ht="25.5">
      <c r="A43" s="1662" t="s">
        <v>517</v>
      </c>
      <c r="B43" s="1663">
        <v>80.191999999999993</v>
      </c>
      <c r="C43" s="1381" t="s">
        <v>932</v>
      </c>
      <c r="D43" s="37">
        <f>D42</f>
        <v>0</v>
      </c>
      <c r="E43" s="37">
        <f>E42</f>
        <v>0</v>
      </c>
      <c r="F43" s="37">
        <f>F42</f>
        <v>0</v>
      </c>
      <c r="G43" s="37">
        <f>G42</f>
        <v>0</v>
      </c>
    </row>
    <row r="44" spans="1:7">
      <c r="A44" s="1662"/>
      <c r="B44" s="1668"/>
      <c r="C44" s="1410"/>
      <c r="D44" s="1659"/>
      <c r="E44" s="1659"/>
      <c r="F44" s="1659"/>
      <c r="G44" s="1659"/>
    </row>
    <row r="45" spans="1:7" ht="25.5">
      <c r="A45" s="1662"/>
      <c r="B45" s="1663">
        <v>80.192999999999998</v>
      </c>
      <c r="C45" s="1381" t="s">
        <v>935</v>
      </c>
      <c r="D45" s="1659"/>
      <c r="E45" s="1659"/>
      <c r="F45" s="1659"/>
      <c r="G45" s="1659"/>
    </row>
    <row r="46" spans="1:7">
      <c r="A46" s="1662"/>
      <c r="B46" s="1664">
        <v>62</v>
      </c>
      <c r="C46" s="1410" t="s">
        <v>713</v>
      </c>
      <c r="D46" s="1659"/>
      <c r="E46" s="1659"/>
      <c r="F46" s="1659"/>
      <c r="G46" s="1659"/>
    </row>
    <row r="47" spans="1:7">
      <c r="A47" s="1662"/>
      <c r="B47" s="1668">
        <v>3</v>
      </c>
      <c r="C47" s="1410" t="s">
        <v>936</v>
      </c>
      <c r="D47" s="1659"/>
      <c r="E47" s="1659"/>
      <c r="F47" s="1659"/>
      <c r="G47" s="1659"/>
    </row>
    <row r="48" spans="1:7">
      <c r="A48" s="1662"/>
      <c r="B48" s="1668" t="s">
        <v>937</v>
      </c>
      <c r="C48" s="673" t="s">
        <v>27</v>
      </c>
      <c r="D48" s="30">
        <v>0</v>
      </c>
      <c r="E48" s="30">
        <v>0</v>
      </c>
      <c r="F48" s="30">
        <v>0</v>
      </c>
      <c r="G48" s="30">
        <v>0</v>
      </c>
    </row>
    <row r="49" spans="1:7">
      <c r="A49" s="1662"/>
      <c r="B49" s="1668">
        <v>4</v>
      </c>
      <c r="C49" s="1410" t="s">
        <v>938</v>
      </c>
      <c r="D49" s="1659"/>
      <c r="E49" s="1659"/>
      <c r="F49" s="1659"/>
      <c r="G49" s="1659"/>
    </row>
    <row r="50" spans="1:7">
      <c r="A50" s="1662"/>
      <c r="B50" s="1668" t="s">
        <v>939</v>
      </c>
      <c r="C50" s="673" t="s">
        <v>27</v>
      </c>
      <c r="D50" s="30">
        <v>0</v>
      </c>
      <c r="E50" s="30">
        <v>0</v>
      </c>
      <c r="F50" s="30">
        <v>0</v>
      </c>
      <c r="G50" s="30">
        <v>0</v>
      </c>
    </row>
    <row r="51" spans="1:7">
      <c r="A51" s="1662"/>
      <c r="B51" s="1668">
        <v>5</v>
      </c>
      <c r="C51" s="673" t="s">
        <v>940</v>
      </c>
      <c r="D51" s="1659"/>
      <c r="E51" s="1659"/>
      <c r="F51" s="1659"/>
      <c r="G51" s="1659"/>
    </row>
    <row r="52" spans="1:7">
      <c r="A52" s="1662"/>
      <c r="B52" s="1668" t="s">
        <v>941</v>
      </c>
      <c r="C52" s="673" t="s">
        <v>27</v>
      </c>
      <c r="D52" s="30">
        <v>0</v>
      </c>
      <c r="E52" s="30">
        <v>0</v>
      </c>
      <c r="F52" s="30">
        <v>0</v>
      </c>
      <c r="G52" s="30">
        <v>0</v>
      </c>
    </row>
    <row r="53" spans="1:7">
      <c r="A53" s="1662"/>
      <c r="B53" s="1668">
        <v>6</v>
      </c>
      <c r="C53" s="673" t="s">
        <v>942</v>
      </c>
      <c r="D53" s="1659"/>
      <c r="E53" s="1659"/>
      <c r="F53" s="1659"/>
      <c r="G53" s="1659"/>
    </row>
    <row r="54" spans="1:7">
      <c r="A54" s="1662"/>
      <c r="B54" s="1668" t="s">
        <v>943</v>
      </c>
      <c r="C54" s="673" t="s">
        <v>27</v>
      </c>
      <c r="D54" s="30">
        <v>0</v>
      </c>
      <c r="E54" s="30">
        <v>0</v>
      </c>
      <c r="F54" s="30">
        <v>0</v>
      </c>
      <c r="G54" s="30">
        <v>0</v>
      </c>
    </row>
    <row r="55" spans="1:7">
      <c r="A55" s="1662"/>
      <c r="B55" s="1668">
        <v>7</v>
      </c>
      <c r="C55" s="673" t="s">
        <v>944</v>
      </c>
      <c r="D55" s="1659"/>
      <c r="E55" s="1659"/>
      <c r="F55" s="1659"/>
      <c r="G55" s="1659"/>
    </row>
    <row r="56" spans="1:7">
      <c r="A56" s="1662"/>
      <c r="B56" s="1668" t="s">
        <v>945</v>
      </c>
      <c r="C56" s="673" t="s">
        <v>27</v>
      </c>
      <c r="D56" s="30">
        <v>0</v>
      </c>
      <c r="E56" s="30">
        <v>0</v>
      </c>
      <c r="F56" s="30">
        <v>0</v>
      </c>
      <c r="G56" s="30">
        <v>0</v>
      </c>
    </row>
    <row r="57" spans="1:7">
      <c r="A57" s="1662" t="s">
        <v>517</v>
      </c>
      <c r="B57" s="1664">
        <v>53</v>
      </c>
      <c r="C57" s="1410" t="s">
        <v>713</v>
      </c>
      <c r="D57" s="37">
        <f>D48+D50+D52+D54+D56</f>
        <v>0</v>
      </c>
      <c r="E57" s="37">
        <f>E48+E50+E52+E54+E56</f>
        <v>0</v>
      </c>
      <c r="F57" s="37">
        <f>F48+F50+F52+F54+F56</f>
        <v>0</v>
      </c>
      <c r="G57" s="37">
        <f>G48+G50+G52+G54+G56</f>
        <v>0</v>
      </c>
    </row>
    <row r="58" spans="1:7" ht="25.5">
      <c r="A58" s="1662" t="s">
        <v>517</v>
      </c>
      <c r="B58" s="1663">
        <v>80.192999999999998</v>
      </c>
      <c r="C58" s="1381" t="s">
        <v>935</v>
      </c>
      <c r="D58" s="36">
        <f>D57</f>
        <v>0</v>
      </c>
      <c r="E58" s="36">
        <f>E57</f>
        <v>0</v>
      </c>
      <c r="F58" s="36">
        <f>F57</f>
        <v>0</v>
      </c>
      <c r="G58" s="36">
        <f>G57</f>
        <v>0</v>
      </c>
    </row>
    <row r="59" spans="1:7" ht="15" customHeight="1">
      <c r="A59" s="1662" t="s">
        <v>517</v>
      </c>
      <c r="B59" s="1664">
        <v>80</v>
      </c>
      <c r="C59" s="1410" t="s">
        <v>1759</v>
      </c>
      <c r="D59" s="37">
        <f>D58+D43+D37</f>
        <v>0</v>
      </c>
      <c r="E59" s="37">
        <f>E58+E43+E37</f>
        <v>0</v>
      </c>
      <c r="F59" s="37">
        <f>F58+F43+F37</f>
        <v>0</v>
      </c>
      <c r="G59" s="37">
        <f>G58+G43+G37</f>
        <v>0</v>
      </c>
    </row>
    <row r="60" spans="1:7" ht="15" customHeight="1">
      <c r="A60" s="1651" t="s">
        <v>517</v>
      </c>
      <c r="B60" s="1652">
        <v>2059</v>
      </c>
      <c r="C60" s="1381" t="s">
        <v>710</v>
      </c>
      <c r="D60" s="37">
        <f>D59</f>
        <v>0</v>
      </c>
      <c r="E60" s="37">
        <f>E59</f>
        <v>0</v>
      </c>
      <c r="F60" s="37">
        <f>F59</f>
        <v>0</v>
      </c>
      <c r="G60" s="37">
        <f>G59</f>
        <v>0</v>
      </c>
    </row>
    <row r="61" spans="1:7" ht="15" customHeight="1">
      <c r="A61" s="1651"/>
      <c r="B61" s="1652"/>
      <c r="C61" s="1383"/>
      <c r="D61" s="1669"/>
      <c r="E61" s="1669"/>
      <c r="F61" s="1669"/>
      <c r="G61" s="1669"/>
    </row>
    <row r="62" spans="1:7" ht="15" customHeight="1">
      <c r="A62" s="1651" t="s">
        <v>523</v>
      </c>
      <c r="B62" s="1652">
        <v>2215</v>
      </c>
      <c r="C62" s="1381" t="s">
        <v>79</v>
      </c>
      <c r="D62" s="1669"/>
      <c r="E62" s="1669"/>
      <c r="F62" s="1669"/>
      <c r="G62" s="1669"/>
    </row>
    <row r="63" spans="1:7" ht="15" customHeight="1">
      <c r="A63" s="1651"/>
      <c r="B63" s="1670">
        <v>2</v>
      </c>
      <c r="C63" s="1383" t="s">
        <v>1399</v>
      </c>
      <c r="D63" s="1671"/>
      <c r="E63" s="1671"/>
      <c r="F63" s="1671"/>
      <c r="G63" s="1671"/>
    </row>
    <row r="64" spans="1:7" ht="15" customHeight="1">
      <c r="A64" s="1651"/>
      <c r="B64" s="1672">
        <v>2.1909999999999998</v>
      </c>
      <c r="C64" s="1381" t="s">
        <v>373</v>
      </c>
      <c r="D64" s="1671"/>
      <c r="E64" s="1671"/>
      <c r="F64" s="1671"/>
      <c r="G64" s="1671"/>
    </row>
    <row r="65" spans="1:7">
      <c r="A65" s="1673"/>
      <c r="B65" s="1674">
        <v>63</v>
      </c>
      <c r="C65" s="1675" t="s">
        <v>1022</v>
      </c>
      <c r="D65" s="1676"/>
      <c r="E65" s="1676"/>
      <c r="F65" s="1676"/>
      <c r="G65" s="1676"/>
    </row>
    <row r="66" spans="1:7" ht="15" customHeight="1">
      <c r="A66" s="1651"/>
      <c r="B66" s="1664">
        <v>1</v>
      </c>
      <c r="C66" s="1383" t="s">
        <v>928</v>
      </c>
      <c r="D66" s="1671"/>
      <c r="E66" s="1671"/>
      <c r="F66" s="1671"/>
      <c r="G66" s="1671"/>
    </row>
    <row r="67" spans="1:7" ht="15" customHeight="1">
      <c r="A67" s="1651"/>
      <c r="B67" s="1658" t="s">
        <v>946</v>
      </c>
      <c r="C67" s="673" t="s">
        <v>27</v>
      </c>
      <c r="D67" s="79">
        <v>0</v>
      </c>
      <c r="E67" s="79">
        <v>0</v>
      </c>
      <c r="F67" s="79">
        <v>0</v>
      </c>
      <c r="G67" s="79">
        <v>0</v>
      </c>
    </row>
    <row r="68" spans="1:7" ht="15" customHeight="1">
      <c r="A68" s="1651" t="s">
        <v>517</v>
      </c>
      <c r="B68" s="1672">
        <v>2.1909999999999998</v>
      </c>
      <c r="C68" s="1381" t="s">
        <v>373</v>
      </c>
      <c r="D68" s="37">
        <f>D67</f>
        <v>0</v>
      </c>
      <c r="E68" s="37">
        <f>E67</f>
        <v>0</v>
      </c>
      <c r="F68" s="37">
        <f>F67</f>
        <v>0</v>
      </c>
      <c r="G68" s="37">
        <f>G67</f>
        <v>0</v>
      </c>
    </row>
    <row r="69" spans="1:7" ht="15" customHeight="1">
      <c r="A69" s="1651"/>
      <c r="B69" s="1660"/>
      <c r="C69" s="1410"/>
      <c r="D69" s="1669"/>
      <c r="E69" s="1669"/>
      <c r="F69" s="1669"/>
      <c r="G69" s="1669"/>
    </row>
    <row r="70" spans="1:7" ht="25.5">
      <c r="A70" s="1651"/>
      <c r="B70" s="1672">
        <v>2.1920000000000002</v>
      </c>
      <c r="C70" s="1381" t="s">
        <v>932</v>
      </c>
      <c r="D70" s="1669"/>
      <c r="E70" s="1669"/>
      <c r="F70" s="1669"/>
      <c r="G70" s="1669"/>
    </row>
    <row r="71" spans="1:7" ht="15" customHeight="1">
      <c r="A71" s="1651"/>
      <c r="B71" s="1660">
        <v>63</v>
      </c>
      <c r="C71" s="1410" t="s">
        <v>1022</v>
      </c>
      <c r="D71" s="25"/>
      <c r="E71" s="1669"/>
      <c r="F71" s="25"/>
      <c r="G71" s="1669"/>
    </row>
    <row r="72" spans="1:7" ht="15" customHeight="1">
      <c r="A72" s="1662"/>
      <c r="B72" s="1664">
        <v>2</v>
      </c>
      <c r="C72" s="1410" t="s">
        <v>933</v>
      </c>
      <c r="D72" s="25"/>
      <c r="E72" s="1669"/>
      <c r="F72" s="25"/>
      <c r="G72" s="1669"/>
    </row>
    <row r="73" spans="1:7" ht="15" customHeight="1">
      <c r="A73" s="1662"/>
      <c r="B73" s="1668" t="s">
        <v>947</v>
      </c>
      <c r="C73" s="673" t="s">
        <v>27</v>
      </c>
      <c r="D73" s="30">
        <v>0</v>
      </c>
      <c r="E73" s="30">
        <v>0</v>
      </c>
      <c r="F73" s="30">
        <v>0</v>
      </c>
      <c r="G73" s="30">
        <v>0</v>
      </c>
    </row>
    <row r="74" spans="1:7" ht="25.5">
      <c r="A74" s="1662" t="s">
        <v>517</v>
      </c>
      <c r="B74" s="1672">
        <v>2.1920000000000002</v>
      </c>
      <c r="C74" s="1381" t="s">
        <v>932</v>
      </c>
      <c r="D74" s="37">
        <f>D73</f>
        <v>0</v>
      </c>
      <c r="E74" s="37">
        <f>E73</f>
        <v>0</v>
      </c>
      <c r="F74" s="37">
        <f>F73</f>
        <v>0</v>
      </c>
      <c r="G74" s="37">
        <f>G73</f>
        <v>0</v>
      </c>
    </row>
    <row r="75" spans="1:7">
      <c r="A75" s="1662"/>
      <c r="B75" s="1672"/>
      <c r="C75" s="1381"/>
      <c r="D75" s="25"/>
      <c r="E75" s="25"/>
      <c r="F75" s="25"/>
      <c r="G75" s="25"/>
    </row>
    <row r="76" spans="1:7" ht="25.5">
      <c r="A76" s="1662"/>
      <c r="B76" s="1672">
        <v>2.1930000000000001</v>
      </c>
      <c r="C76" s="1381" t="s">
        <v>935</v>
      </c>
      <c r="D76" s="25"/>
      <c r="E76" s="25"/>
      <c r="F76" s="25"/>
      <c r="G76" s="25"/>
    </row>
    <row r="77" spans="1:7">
      <c r="A77" s="1662"/>
      <c r="B77" s="1660">
        <v>63</v>
      </c>
      <c r="C77" s="1410" t="s">
        <v>1022</v>
      </c>
      <c r="D77" s="25"/>
      <c r="E77" s="1669"/>
      <c r="F77" s="25"/>
      <c r="G77" s="1669"/>
    </row>
    <row r="78" spans="1:7">
      <c r="A78" s="1662"/>
      <c r="B78" s="1668">
        <v>3</v>
      </c>
      <c r="C78" s="1410" t="s">
        <v>936</v>
      </c>
      <c r="D78" s="25"/>
      <c r="E78" s="1669"/>
      <c r="F78" s="25"/>
      <c r="G78" s="1669"/>
    </row>
    <row r="79" spans="1:7">
      <c r="A79" s="1662"/>
      <c r="B79" s="1668" t="s">
        <v>948</v>
      </c>
      <c r="C79" s="673" t="s">
        <v>27</v>
      </c>
      <c r="D79" s="30">
        <v>0</v>
      </c>
      <c r="E79" s="30">
        <v>0</v>
      </c>
      <c r="F79" s="30">
        <v>0</v>
      </c>
      <c r="G79" s="30">
        <v>0</v>
      </c>
    </row>
    <row r="80" spans="1:7">
      <c r="A80" s="1662"/>
      <c r="B80" s="1668">
        <v>4</v>
      </c>
      <c r="C80" s="1410" t="s">
        <v>938</v>
      </c>
      <c r="D80" s="25"/>
      <c r="E80" s="1669"/>
      <c r="F80" s="25"/>
      <c r="G80" s="1669"/>
    </row>
    <row r="81" spans="1:7">
      <c r="A81" s="1662"/>
      <c r="B81" s="1668" t="s">
        <v>949</v>
      </c>
      <c r="C81" s="673" t="s">
        <v>27</v>
      </c>
      <c r="D81" s="30">
        <v>0</v>
      </c>
      <c r="E81" s="30">
        <v>0</v>
      </c>
      <c r="F81" s="30">
        <v>0</v>
      </c>
      <c r="G81" s="30">
        <v>0</v>
      </c>
    </row>
    <row r="82" spans="1:7">
      <c r="A82" s="1662"/>
      <c r="B82" s="1668">
        <v>5</v>
      </c>
      <c r="C82" s="673" t="s">
        <v>940</v>
      </c>
      <c r="D82" s="25"/>
      <c r="E82" s="1669"/>
      <c r="F82" s="25"/>
      <c r="G82" s="1669"/>
    </row>
    <row r="83" spans="1:7">
      <c r="A83" s="1662"/>
      <c r="B83" s="1668" t="s">
        <v>950</v>
      </c>
      <c r="C83" s="673" t="s">
        <v>27</v>
      </c>
      <c r="D83" s="30">
        <v>0</v>
      </c>
      <c r="E83" s="30">
        <v>0</v>
      </c>
      <c r="F83" s="30">
        <v>0</v>
      </c>
      <c r="G83" s="30">
        <v>0</v>
      </c>
    </row>
    <row r="84" spans="1:7">
      <c r="A84" s="1662"/>
      <c r="B84" s="1668">
        <v>6</v>
      </c>
      <c r="C84" s="673" t="s">
        <v>942</v>
      </c>
      <c r="D84" s="25"/>
      <c r="E84" s="1669"/>
      <c r="F84" s="25"/>
      <c r="G84" s="1669"/>
    </row>
    <row r="85" spans="1:7">
      <c r="A85" s="1662"/>
      <c r="B85" s="1668" t="s">
        <v>951</v>
      </c>
      <c r="C85" s="673" t="s">
        <v>27</v>
      </c>
      <c r="D85" s="30">
        <v>0</v>
      </c>
      <c r="E85" s="30">
        <v>0</v>
      </c>
      <c r="F85" s="30">
        <v>0</v>
      </c>
      <c r="G85" s="30">
        <v>0</v>
      </c>
    </row>
    <row r="86" spans="1:7">
      <c r="A86" s="1662"/>
      <c r="B86" s="1668">
        <v>7</v>
      </c>
      <c r="C86" s="673" t="s">
        <v>944</v>
      </c>
      <c r="D86" s="25"/>
      <c r="E86" s="1669"/>
      <c r="F86" s="25"/>
      <c r="G86" s="1669"/>
    </row>
    <row r="87" spans="1:7">
      <c r="A87" s="1662"/>
      <c r="B87" s="1668" t="s">
        <v>1108</v>
      </c>
      <c r="C87" s="673" t="s">
        <v>27</v>
      </c>
      <c r="D87" s="36">
        <v>0</v>
      </c>
      <c r="E87" s="36">
        <v>0</v>
      </c>
      <c r="F87" s="36">
        <v>0</v>
      </c>
      <c r="G87" s="36">
        <v>0</v>
      </c>
    </row>
    <row r="88" spans="1:7">
      <c r="A88" s="1662" t="s">
        <v>517</v>
      </c>
      <c r="B88" s="1660">
        <v>15</v>
      </c>
      <c r="C88" s="1410" t="s">
        <v>1022</v>
      </c>
      <c r="D88" s="36">
        <f>D79+D81+D83+D85+D87</f>
        <v>0</v>
      </c>
      <c r="E88" s="36">
        <f>E79+E81+E83+E85+E87</f>
        <v>0</v>
      </c>
      <c r="F88" s="36">
        <f>F79+F81+F83+F85+F87</f>
        <v>0</v>
      </c>
      <c r="G88" s="36">
        <f>G79+G81+G83+G85+G87</f>
        <v>0</v>
      </c>
    </row>
    <row r="89" spans="1:7" ht="25.5">
      <c r="A89" s="1662" t="s">
        <v>517</v>
      </c>
      <c r="B89" s="1672">
        <v>2.1930000000000001</v>
      </c>
      <c r="C89" s="1381" t="s">
        <v>935</v>
      </c>
      <c r="D89" s="36">
        <f>D88</f>
        <v>0</v>
      </c>
      <c r="E89" s="36">
        <f>E88</f>
        <v>0</v>
      </c>
      <c r="F89" s="36">
        <f>F88</f>
        <v>0</v>
      </c>
      <c r="G89" s="36">
        <f>G88</f>
        <v>0</v>
      </c>
    </row>
    <row r="90" spans="1:7">
      <c r="A90" s="1662" t="s">
        <v>517</v>
      </c>
      <c r="B90" s="1670">
        <v>2</v>
      </c>
      <c r="C90" s="1383" t="s">
        <v>1399</v>
      </c>
      <c r="D90" s="36">
        <f>D68+D74+D89</f>
        <v>0</v>
      </c>
      <c r="E90" s="36">
        <f>E68+E74+E89</f>
        <v>0</v>
      </c>
      <c r="F90" s="36">
        <f>F68+F74+F89</f>
        <v>0</v>
      </c>
      <c r="G90" s="36">
        <f>G68+G74+G89</f>
        <v>0</v>
      </c>
    </row>
    <row r="91" spans="1:7" ht="15" customHeight="1">
      <c r="A91" s="1651" t="s">
        <v>517</v>
      </c>
      <c r="B91" s="1652">
        <v>2215</v>
      </c>
      <c r="C91" s="1381" t="s">
        <v>79</v>
      </c>
      <c r="D91" s="37">
        <f>D90</f>
        <v>0</v>
      </c>
      <c r="E91" s="37">
        <f>E90</f>
        <v>0</v>
      </c>
      <c r="F91" s="37">
        <f>F90</f>
        <v>0</v>
      </c>
      <c r="G91" s="37">
        <f>G90</f>
        <v>0</v>
      </c>
    </row>
    <row r="92" spans="1:7">
      <c r="A92" s="1651" t="s">
        <v>523</v>
      </c>
      <c r="B92" s="1652">
        <v>2217</v>
      </c>
      <c r="C92" s="1381" t="s">
        <v>445</v>
      </c>
      <c r="D92" s="1671"/>
      <c r="E92" s="1671"/>
      <c r="F92" s="1671"/>
      <c r="G92" s="1671"/>
    </row>
    <row r="93" spans="1:7" s="1677" customFormat="1">
      <c r="A93" s="1651"/>
      <c r="B93" s="1670">
        <v>1</v>
      </c>
      <c r="C93" s="1383" t="s">
        <v>1876</v>
      </c>
      <c r="D93" s="1671"/>
      <c r="E93" s="1671"/>
      <c r="F93" s="1671"/>
      <c r="G93" s="1671"/>
    </row>
    <row r="94" spans="1:7" s="1677" customFormat="1">
      <c r="A94" s="1651"/>
      <c r="B94" s="1672">
        <v>1.1910000000000001</v>
      </c>
      <c r="C94" s="1381" t="s">
        <v>373</v>
      </c>
      <c r="D94" s="1678"/>
      <c r="E94" s="1678"/>
      <c r="F94" s="1678"/>
      <c r="G94" s="1678"/>
    </row>
    <row r="95" spans="1:7">
      <c r="A95" s="1651"/>
      <c r="B95" s="1382">
        <v>62</v>
      </c>
      <c r="C95" s="1383" t="s">
        <v>713</v>
      </c>
      <c r="D95" s="78"/>
      <c r="E95" s="1679"/>
      <c r="F95" s="78"/>
      <c r="G95" s="1679"/>
    </row>
    <row r="96" spans="1:7">
      <c r="A96" s="1651"/>
      <c r="B96" s="1656">
        <v>1</v>
      </c>
      <c r="C96" s="1383" t="s">
        <v>928</v>
      </c>
      <c r="D96" s="78"/>
      <c r="E96" s="78"/>
      <c r="F96" s="78"/>
      <c r="G96" s="78"/>
    </row>
    <row r="97" spans="1:7">
      <c r="A97" s="1651"/>
      <c r="B97" s="1658" t="s">
        <v>931</v>
      </c>
      <c r="C97" s="1410" t="s">
        <v>27</v>
      </c>
      <c r="D97" s="79"/>
      <c r="E97" s="79"/>
      <c r="F97" s="78"/>
      <c r="G97" s="79"/>
    </row>
    <row r="98" spans="1:7">
      <c r="A98" s="1651" t="s">
        <v>517</v>
      </c>
      <c r="B98" s="1672">
        <v>1.1910000000000001</v>
      </c>
      <c r="C98" s="1381" t="s">
        <v>373</v>
      </c>
      <c r="D98" s="37">
        <f t="shared" ref="D98:G99" si="0">D97</f>
        <v>0</v>
      </c>
      <c r="E98" s="37">
        <f t="shared" si="0"/>
        <v>0</v>
      </c>
      <c r="F98" s="32">
        <f t="shared" si="0"/>
        <v>0</v>
      </c>
      <c r="G98" s="37">
        <f t="shared" si="0"/>
        <v>0</v>
      </c>
    </row>
    <row r="99" spans="1:7">
      <c r="A99" s="1651" t="s">
        <v>517</v>
      </c>
      <c r="B99" s="1670">
        <v>1</v>
      </c>
      <c r="C99" s="1383" t="s">
        <v>1876</v>
      </c>
      <c r="D99" s="37">
        <f t="shared" si="0"/>
        <v>0</v>
      </c>
      <c r="E99" s="37">
        <f t="shared" si="0"/>
        <v>0</v>
      </c>
      <c r="F99" s="32">
        <f t="shared" si="0"/>
        <v>0</v>
      </c>
      <c r="G99" s="37">
        <f t="shared" si="0"/>
        <v>0</v>
      </c>
    </row>
    <row r="100" spans="1:7" ht="9" customHeight="1">
      <c r="A100" s="1651"/>
      <c r="B100" s="1680"/>
      <c r="C100" s="1381"/>
      <c r="D100" s="1669"/>
      <c r="E100" s="1669"/>
      <c r="F100" s="1669"/>
      <c r="G100" s="1669"/>
    </row>
    <row r="101" spans="1:7">
      <c r="A101" s="1651"/>
      <c r="B101" s="1670">
        <v>5</v>
      </c>
      <c r="C101" s="1383" t="s">
        <v>1877</v>
      </c>
      <c r="D101" s="1671"/>
      <c r="E101" s="1671"/>
      <c r="F101" s="1671"/>
      <c r="G101" s="1671"/>
    </row>
    <row r="102" spans="1:7" ht="25.5">
      <c r="A102" s="1651"/>
      <c r="B102" s="1672">
        <v>5.1920000000000002</v>
      </c>
      <c r="C102" s="1381" t="s">
        <v>932</v>
      </c>
      <c r="D102" s="25"/>
      <c r="E102" s="25"/>
      <c r="F102" s="25"/>
      <c r="G102" s="25"/>
    </row>
    <row r="103" spans="1:7">
      <c r="A103" s="1651"/>
      <c r="B103" s="1656">
        <v>64</v>
      </c>
      <c r="C103" s="1383" t="s">
        <v>556</v>
      </c>
      <c r="D103" s="25"/>
      <c r="E103" s="25"/>
      <c r="F103" s="25"/>
      <c r="G103" s="25"/>
    </row>
    <row r="104" spans="1:7">
      <c r="A104" s="1662"/>
      <c r="B104" s="1664">
        <v>2</v>
      </c>
      <c r="C104" s="1410" t="s">
        <v>933</v>
      </c>
      <c r="D104" s="25"/>
      <c r="E104" s="25"/>
      <c r="F104" s="25"/>
      <c r="G104" s="25"/>
    </row>
    <row r="105" spans="1:7">
      <c r="A105" s="1662"/>
      <c r="B105" s="1668" t="s">
        <v>1109</v>
      </c>
      <c r="C105" s="673" t="s">
        <v>27</v>
      </c>
      <c r="D105" s="30"/>
      <c r="E105" s="30"/>
      <c r="F105" s="25"/>
      <c r="G105" s="30"/>
    </row>
    <row r="106" spans="1:7" ht="25.5">
      <c r="A106" s="1662" t="s">
        <v>517</v>
      </c>
      <c r="B106" s="1672">
        <v>5.1920000000000002</v>
      </c>
      <c r="C106" s="1381" t="s">
        <v>932</v>
      </c>
      <c r="D106" s="37">
        <f>D105</f>
        <v>0</v>
      </c>
      <c r="E106" s="37">
        <f>E105</f>
        <v>0</v>
      </c>
      <c r="F106" s="32">
        <f>F105</f>
        <v>0</v>
      </c>
      <c r="G106" s="37">
        <f>G105</f>
        <v>0</v>
      </c>
    </row>
    <row r="107" spans="1:7" ht="9" customHeight="1">
      <c r="A107" s="1651"/>
      <c r="B107" s="1672"/>
      <c r="C107" s="1381"/>
      <c r="D107" s="48"/>
      <c r="E107" s="48"/>
      <c r="F107" s="48"/>
      <c r="G107" s="48"/>
    </row>
    <row r="108" spans="1:7" ht="25.5">
      <c r="A108" s="1662"/>
      <c r="B108" s="1672">
        <v>5.1929999999999996</v>
      </c>
      <c r="C108" s="1381" t="s">
        <v>1475</v>
      </c>
      <c r="D108" s="25"/>
      <c r="E108" s="25"/>
      <c r="F108" s="25"/>
      <c r="G108" s="25"/>
    </row>
    <row r="109" spans="1:7">
      <c r="A109" s="1662"/>
      <c r="B109" s="1656">
        <v>64</v>
      </c>
      <c r="C109" s="1383" t="s">
        <v>556</v>
      </c>
      <c r="D109" s="25"/>
      <c r="E109" s="25"/>
      <c r="F109" s="25"/>
      <c r="G109" s="25"/>
    </row>
    <row r="110" spans="1:7">
      <c r="A110" s="1662"/>
      <c r="B110" s="1668">
        <v>3</v>
      </c>
      <c r="C110" s="1410" t="s">
        <v>936</v>
      </c>
      <c r="D110" s="25"/>
      <c r="E110" s="25"/>
      <c r="F110" s="25"/>
      <c r="G110" s="25"/>
    </row>
    <row r="111" spans="1:7">
      <c r="A111" s="1665"/>
      <c r="B111" s="1666" t="s">
        <v>1476</v>
      </c>
      <c r="C111" s="1667" t="s">
        <v>27</v>
      </c>
      <c r="D111" s="36"/>
      <c r="E111" s="36"/>
      <c r="F111" s="34"/>
      <c r="G111" s="36"/>
    </row>
    <row r="112" spans="1:7" ht="13.35" customHeight="1">
      <c r="A112" s="1662"/>
      <c r="B112" s="1668">
        <v>4</v>
      </c>
      <c r="C112" s="1410" t="s">
        <v>938</v>
      </c>
      <c r="D112" s="25"/>
      <c r="E112" s="25"/>
      <c r="F112" s="25"/>
      <c r="G112" s="25"/>
    </row>
    <row r="113" spans="1:7" ht="13.35" customHeight="1">
      <c r="A113" s="1662"/>
      <c r="B113" s="1668" t="s">
        <v>1477</v>
      </c>
      <c r="C113" s="673" t="s">
        <v>27</v>
      </c>
      <c r="D113" s="30"/>
      <c r="E113" s="30"/>
      <c r="F113" s="25"/>
      <c r="G113" s="30"/>
    </row>
    <row r="114" spans="1:7" ht="13.35" customHeight="1">
      <c r="A114" s="1662"/>
      <c r="B114" s="1668"/>
      <c r="D114" s="30"/>
      <c r="E114" s="30"/>
      <c r="F114" s="25"/>
      <c r="G114" s="25"/>
    </row>
    <row r="115" spans="1:7" ht="13.35" customHeight="1">
      <c r="A115" s="1662"/>
      <c r="B115" s="1668">
        <v>5</v>
      </c>
      <c r="C115" s="673" t="s">
        <v>940</v>
      </c>
      <c r="D115" s="25"/>
      <c r="E115" s="25"/>
      <c r="F115" s="25"/>
      <c r="G115" s="25"/>
    </row>
    <row r="116" spans="1:7" ht="13.35" customHeight="1">
      <c r="A116" s="1662"/>
      <c r="B116" s="1668" t="s">
        <v>1478</v>
      </c>
      <c r="C116" s="673" t="s">
        <v>27</v>
      </c>
      <c r="D116" s="30"/>
      <c r="E116" s="30"/>
      <c r="F116" s="25"/>
      <c r="G116" s="30"/>
    </row>
    <row r="117" spans="1:7" ht="13.35" customHeight="1">
      <c r="A117" s="1662"/>
      <c r="B117" s="1668"/>
      <c r="D117" s="30"/>
      <c r="E117" s="30"/>
      <c r="F117" s="25"/>
      <c r="G117" s="25"/>
    </row>
    <row r="118" spans="1:7" ht="13.35" customHeight="1">
      <c r="A118" s="1662"/>
      <c r="B118" s="1668">
        <v>6</v>
      </c>
      <c r="C118" s="673" t="s">
        <v>942</v>
      </c>
      <c r="D118" s="25"/>
      <c r="E118" s="25"/>
      <c r="F118" s="25"/>
      <c r="G118" s="25"/>
    </row>
    <row r="119" spans="1:7" ht="13.35" customHeight="1">
      <c r="A119" s="1662"/>
      <c r="B119" s="1668" t="s">
        <v>1479</v>
      </c>
      <c r="C119" s="673" t="s">
        <v>27</v>
      </c>
      <c r="D119" s="30"/>
      <c r="E119" s="30"/>
      <c r="F119" s="25"/>
      <c r="G119" s="30"/>
    </row>
    <row r="120" spans="1:7" ht="13.35" customHeight="1">
      <c r="A120" s="1662"/>
      <c r="B120" s="1668"/>
      <c r="D120" s="30"/>
      <c r="E120" s="30"/>
      <c r="F120" s="25"/>
      <c r="G120" s="25"/>
    </row>
    <row r="121" spans="1:7" ht="13.35" customHeight="1">
      <c r="A121" s="1662"/>
      <c r="B121" s="1668">
        <v>7</v>
      </c>
      <c r="C121" s="673" t="s">
        <v>944</v>
      </c>
      <c r="D121" s="25"/>
      <c r="E121" s="25"/>
      <c r="F121" s="25"/>
      <c r="G121" s="25"/>
    </row>
    <row r="122" spans="1:7" ht="13.35" customHeight="1">
      <c r="A122" s="1662"/>
      <c r="B122" s="1668" t="s">
        <v>1480</v>
      </c>
      <c r="C122" s="673" t="s">
        <v>27</v>
      </c>
      <c r="D122" s="30"/>
      <c r="E122" s="30"/>
      <c r="F122" s="25"/>
      <c r="G122" s="30"/>
    </row>
    <row r="123" spans="1:7" ht="26.45" customHeight="1">
      <c r="A123" s="1662" t="s">
        <v>517</v>
      </c>
      <c r="B123" s="1672">
        <v>5.1929999999999996</v>
      </c>
      <c r="C123" s="1381" t="s">
        <v>935</v>
      </c>
      <c r="D123" s="37">
        <f>SUM(D111:D122)</f>
        <v>0</v>
      </c>
      <c r="E123" s="37">
        <f>SUM(E111:E122)</f>
        <v>0</v>
      </c>
      <c r="F123" s="32">
        <f>SUM(F111:F122)</f>
        <v>0</v>
      </c>
      <c r="G123" s="37">
        <f>SUM(G111:G122)</f>
        <v>0</v>
      </c>
    </row>
    <row r="124" spans="1:7" ht="13.35" customHeight="1">
      <c r="A124" s="1662" t="s">
        <v>517</v>
      </c>
      <c r="B124" s="1670">
        <v>5</v>
      </c>
      <c r="C124" s="1383" t="s">
        <v>1877</v>
      </c>
      <c r="D124" s="37">
        <f>D106+D123</f>
        <v>0</v>
      </c>
      <c r="E124" s="37">
        <f>E106+E123</f>
        <v>0</v>
      </c>
      <c r="F124" s="32">
        <f>F106+F123</f>
        <v>0</v>
      </c>
      <c r="G124" s="37">
        <f>G106+G123</f>
        <v>0</v>
      </c>
    </row>
    <row r="125" spans="1:7" ht="13.35" customHeight="1">
      <c r="A125" s="1651" t="s">
        <v>517</v>
      </c>
      <c r="B125" s="1652">
        <v>2217</v>
      </c>
      <c r="C125" s="1381" t="s">
        <v>445</v>
      </c>
      <c r="D125" s="36">
        <f>D99+D124</f>
        <v>0</v>
      </c>
      <c r="E125" s="36">
        <f>E99+E124</f>
        <v>0</v>
      </c>
      <c r="F125" s="34">
        <f>F99+F124</f>
        <v>0</v>
      </c>
      <c r="G125" s="36">
        <f>G99+G124</f>
        <v>0</v>
      </c>
    </row>
    <row r="126" spans="1:7" ht="13.35" customHeight="1">
      <c r="A126" s="1651"/>
      <c r="B126" s="1367"/>
      <c r="C126" s="1368"/>
      <c r="D126" s="25"/>
      <c r="E126" s="25"/>
      <c r="F126" s="25"/>
      <c r="G126" s="1669"/>
    </row>
    <row r="127" spans="1:7" ht="26.45" customHeight="1">
      <c r="A127" s="1681" t="s">
        <v>523</v>
      </c>
      <c r="B127" s="1682">
        <v>3604</v>
      </c>
      <c r="C127" s="1683" t="s">
        <v>1648</v>
      </c>
      <c r="D127" s="1379"/>
      <c r="E127" s="1379"/>
      <c r="F127" s="1379"/>
      <c r="G127" s="1379"/>
    </row>
    <row r="128" spans="1:7" ht="26.45" customHeight="1">
      <c r="A128" s="1681"/>
      <c r="B128" s="1684">
        <v>0.108</v>
      </c>
      <c r="C128" s="1683" t="s">
        <v>1649</v>
      </c>
      <c r="D128" s="1379"/>
      <c r="E128" s="1379"/>
      <c r="F128" s="1379"/>
      <c r="G128" s="1379"/>
    </row>
    <row r="129" spans="1:7" ht="26.45" customHeight="1">
      <c r="A129" s="1681"/>
      <c r="B129" s="1685">
        <v>1</v>
      </c>
      <c r="C129" s="1410" t="s">
        <v>1481</v>
      </c>
      <c r="D129" s="1379"/>
      <c r="E129" s="1379"/>
      <c r="F129" s="1379"/>
      <c r="G129" s="1379"/>
    </row>
    <row r="130" spans="1:7" ht="26.45" customHeight="1">
      <c r="A130" s="1681"/>
      <c r="B130" s="1686" t="s">
        <v>1482</v>
      </c>
      <c r="C130" s="1404" t="s">
        <v>1483</v>
      </c>
      <c r="D130" s="277"/>
      <c r="E130" s="277"/>
      <c r="F130" s="277"/>
      <c r="G130" s="276"/>
    </row>
    <row r="131" spans="1:7" ht="26.45" customHeight="1">
      <c r="A131" s="1681" t="s">
        <v>517</v>
      </c>
      <c r="B131" s="1685">
        <v>1</v>
      </c>
      <c r="C131" s="1410" t="s">
        <v>1481</v>
      </c>
      <c r="D131" s="258">
        <f>D130</f>
        <v>0</v>
      </c>
      <c r="E131" s="258">
        <f>E130</f>
        <v>0</v>
      </c>
      <c r="F131" s="258">
        <f>F130</f>
        <v>0</v>
      </c>
      <c r="G131" s="260">
        <f>G130</f>
        <v>0</v>
      </c>
    </row>
    <row r="132" spans="1:7" ht="13.35" customHeight="1">
      <c r="A132" s="1681"/>
      <c r="B132" s="1685"/>
      <c r="C132" s="1410"/>
      <c r="D132" s="1008"/>
      <c r="E132" s="1008"/>
      <c r="F132" s="1008"/>
      <c r="G132" s="1008"/>
    </row>
    <row r="133" spans="1:7" ht="26.45" customHeight="1">
      <c r="A133" s="1681"/>
      <c r="B133" s="1685">
        <v>2</v>
      </c>
      <c r="C133" s="1410" t="s">
        <v>1484</v>
      </c>
      <c r="D133" s="1379"/>
      <c r="E133" s="1379"/>
      <c r="F133" s="1379"/>
      <c r="G133" s="1379"/>
    </row>
    <row r="134" spans="1:7" ht="26.45" customHeight="1">
      <c r="A134" s="1681"/>
      <c r="B134" s="1686" t="s">
        <v>1485</v>
      </c>
      <c r="C134" s="1404" t="s">
        <v>2149</v>
      </c>
      <c r="D134" s="277"/>
      <c r="E134" s="277"/>
      <c r="F134" s="277"/>
      <c r="G134" s="276"/>
    </row>
    <row r="135" spans="1:7" ht="26.45" customHeight="1">
      <c r="A135" s="1687" t="s">
        <v>517</v>
      </c>
      <c r="B135" s="1666">
        <v>2</v>
      </c>
      <c r="C135" s="1675" t="s">
        <v>1484</v>
      </c>
      <c r="D135" s="258">
        <f>D134</f>
        <v>0</v>
      </c>
      <c r="E135" s="258">
        <f>E134</f>
        <v>0</v>
      </c>
      <c r="F135" s="258">
        <f>F134</f>
        <v>0</v>
      </c>
      <c r="G135" s="260">
        <f>G134</f>
        <v>0</v>
      </c>
    </row>
    <row r="136" spans="1:7" ht="0.75" customHeight="1">
      <c r="A136" s="1681"/>
      <c r="B136" s="1685"/>
      <c r="C136" s="1410"/>
      <c r="D136" s="1008"/>
      <c r="E136" s="1008"/>
      <c r="F136" s="1008"/>
      <c r="G136" s="1008"/>
    </row>
    <row r="137" spans="1:7" ht="38.25">
      <c r="A137" s="1681"/>
      <c r="B137" s="1685">
        <v>3</v>
      </c>
      <c r="C137" s="1410" t="s">
        <v>2150</v>
      </c>
      <c r="D137" s="1393"/>
      <c r="E137" s="1379"/>
      <c r="F137" s="1379"/>
      <c r="G137" s="1379"/>
    </row>
    <row r="138" spans="1:7" ht="27" customHeight="1">
      <c r="A138" s="1681"/>
      <c r="B138" s="1686" t="s">
        <v>2151</v>
      </c>
      <c r="C138" s="1404" t="s">
        <v>2152</v>
      </c>
      <c r="D138" s="30"/>
      <c r="E138" s="277"/>
      <c r="F138" s="277"/>
      <c r="G138" s="276"/>
    </row>
    <row r="139" spans="1:7" ht="27" customHeight="1">
      <c r="A139" s="1681"/>
      <c r="B139" s="1686" t="s">
        <v>2153</v>
      </c>
      <c r="C139" s="1404" t="s">
        <v>2154</v>
      </c>
      <c r="D139" s="30"/>
      <c r="E139" s="277"/>
      <c r="F139" s="277"/>
      <c r="G139" s="276"/>
    </row>
    <row r="140" spans="1:7" ht="27" customHeight="1">
      <c r="A140" s="1681"/>
      <c r="B140" s="1686" t="s">
        <v>2155</v>
      </c>
      <c r="C140" s="1404" t="s">
        <v>2029</v>
      </c>
      <c r="D140" s="277"/>
      <c r="E140" s="277"/>
      <c r="F140" s="277"/>
      <c r="G140" s="276"/>
    </row>
    <row r="141" spans="1:7" ht="27" customHeight="1">
      <c r="A141" s="1681"/>
      <c r="B141" s="1686" t="s">
        <v>2030</v>
      </c>
      <c r="C141" s="1404" t="s">
        <v>2031</v>
      </c>
      <c r="D141" s="277"/>
      <c r="E141" s="277"/>
      <c r="F141" s="277"/>
      <c r="G141" s="276"/>
    </row>
    <row r="142" spans="1:7" ht="27" customHeight="1">
      <c r="A142" s="1395"/>
      <c r="B142" s="1688" t="s">
        <v>2032</v>
      </c>
      <c r="C142" s="1403" t="s">
        <v>2033</v>
      </c>
      <c r="D142" s="240"/>
      <c r="E142" s="240"/>
      <c r="F142" s="240"/>
      <c r="G142" s="239"/>
    </row>
    <row r="143" spans="1:7" ht="38.25">
      <c r="A143" s="1681" t="s">
        <v>517</v>
      </c>
      <c r="B143" s="1685">
        <v>3</v>
      </c>
      <c r="C143" s="1410" t="s">
        <v>2150</v>
      </c>
      <c r="D143" s="240">
        <f>SUM(D138:D142)</f>
        <v>0</v>
      </c>
      <c r="E143" s="240">
        <f>SUM(E138:E142)</f>
        <v>0</v>
      </c>
      <c r="F143" s="240">
        <f>SUM(F138:F142)</f>
        <v>0</v>
      </c>
      <c r="G143" s="239">
        <f>SUM(G138:G142)</f>
        <v>0</v>
      </c>
    </row>
    <row r="144" spans="1:7" ht="27" customHeight="1">
      <c r="A144" s="1395" t="s">
        <v>517</v>
      </c>
      <c r="B144" s="1689">
        <v>0.108</v>
      </c>
      <c r="C144" s="1690" t="s">
        <v>1649</v>
      </c>
      <c r="D144" s="258">
        <f>D131+D135+D143</f>
        <v>0</v>
      </c>
      <c r="E144" s="258">
        <f>E131+E135+E143</f>
        <v>0</v>
      </c>
      <c r="F144" s="258">
        <f>F131+F135+F143</f>
        <v>0</v>
      </c>
      <c r="G144" s="260">
        <f>G131+G135+G143</f>
        <v>0</v>
      </c>
    </row>
    <row r="145" spans="1:7">
      <c r="A145" s="1395"/>
      <c r="B145" s="1688"/>
      <c r="C145" s="1403"/>
      <c r="D145" s="1379"/>
      <c r="E145" s="1379"/>
      <c r="F145" s="1379"/>
      <c r="G145" s="1379"/>
    </row>
    <row r="146" spans="1:7" ht="27" customHeight="1">
      <c r="A146" s="1395"/>
      <c r="B146" s="1689">
        <v>0.2</v>
      </c>
      <c r="C146" s="1690" t="s">
        <v>1650</v>
      </c>
      <c r="D146" s="1379"/>
      <c r="E146" s="1379"/>
      <c r="F146" s="1379"/>
      <c r="G146" s="1379"/>
    </row>
    <row r="147" spans="1:7">
      <c r="A147" s="1681"/>
      <c r="B147" s="23">
        <v>41</v>
      </c>
      <c r="C147" s="1404" t="s">
        <v>2034</v>
      </c>
      <c r="F147" s="1379"/>
      <c r="G147" s="1379"/>
    </row>
    <row r="148" spans="1:7" ht="27" customHeight="1">
      <c r="A148" s="1681"/>
      <c r="B148" s="1685">
        <v>1</v>
      </c>
      <c r="C148" s="1410" t="s">
        <v>1481</v>
      </c>
      <c r="D148" s="1379"/>
      <c r="E148" s="1379"/>
      <c r="F148" s="1379"/>
      <c r="G148" s="1379"/>
    </row>
    <row r="149" spans="1:7" ht="27" customHeight="1">
      <c r="A149" s="1681"/>
      <c r="B149" s="1686" t="s">
        <v>2035</v>
      </c>
      <c r="C149" s="1404" t="s">
        <v>1483</v>
      </c>
      <c r="D149" s="277"/>
      <c r="E149" s="277"/>
      <c r="F149" s="277"/>
      <c r="G149" s="276"/>
    </row>
    <row r="150" spans="1:7" ht="27" customHeight="1">
      <c r="A150" s="1681" t="s">
        <v>517</v>
      </c>
      <c r="B150" s="1685">
        <v>1</v>
      </c>
      <c r="C150" s="1410" t="s">
        <v>1481</v>
      </c>
      <c r="D150" s="258">
        <f>D149</f>
        <v>0</v>
      </c>
      <c r="E150" s="258">
        <f>E149</f>
        <v>0</v>
      </c>
      <c r="F150" s="258">
        <f>F149</f>
        <v>0</v>
      </c>
      <c r="G150" s="260">
        <f>G149</f>
        <v>0</v>
      </c>
    </row>
    <row r="151" spans="1:7">
      <c r="A151" s="1681"/>
      <c r="B151" s="1684"/>
      <c r="C151" s="1683"/>
      <c r="D151" s="1379"/>
      <c r="E151" s="1379"/>
      <c r="F151" s="1379"/>
      <c r="G151" s="1379"/>
    </row>
    <row r="152" spans="1:7" ht="27" customHeight="1">
      <c r="A152" s="1395"/>
      <c r="B152" s="1668">
        <v>2</v>
      </c>
      <c r="C152" s="1410" t="s">
        <v>1484</v>
      </c>
      <c r="D152" s="1406"/>
      <c r="E152" s="1406"/>
      <c r="F152" s="1406"/>
      <c r="G152" s="1406"/>
    </row>
    <row r="153" spans="1:7" ht="27" customHeight="1">
      <c r="A153" s="1687"/>
      <c r="B153" s="1691" t="s">
        <v>2036</v>
      </c>
      <c r="C153" s="1692" t="s">
        <v>2149</v>
      </c>
      <c r="D153" s="240"/>
      <c r="E153" s="240"/>
      <c r="F153" s="240"/>
      <c r="G153" s="239"/>
    </row>
    <row r="154" spans="1:7" ht="27" customHeight="1">
      <c r="A154" s="1681" t="s">
        <v>517</v>
      </c>
      <c r="B154" s="1685">
        <v>2</v>
      </c>
      <c r="C154" s="1410" t="s">
        <v>1484</v>
      </c>
      <c r="D154" s="240">
        <f>D153</f>
        <v>0</v>
      </c>
      <c r="E154" s="240">
        <f>E153</f>
        <v>0</v>
      </c>
      <c r="F154" s="240">
        <f>F153</f>
        <v>0</v>
      </c>
      <c r="G154" s="239">
        <f>G153</f>
        <v>0</v>
      </c>
    </row>
    <row r="155" spans="1:7" ht="11.1" customHeight="1">
      <c r="A155" s="1681"/>
      <c r="B155" s="1684"/>
      <c r="C155" s="1683"/>
      <c r="D155" s="1379"/>
      <c r="E155" s="1379"/>
      <c r="F155" s="1379"/>
      <c r="G155" s="1379"/>
    </row>
    <row r="156" spans="1:7" ht="38.25">
      <c r="A156" s="1681"/>
      <c r="B156" s="1685">
        <v>3</v>
      </c>
      <c r="C156" s="1410" t="s">
        <v>2150</v>
      </c>
      <c r="D156" s="1379"/>
      <c r="E156" s="1379"/>
      <c r="F156" s="1379"/>
      <c r="G156" s="1379"/>
    </row>
    <row r="157" spans="1:7" ht="27" customHeight="1">
      <c r="A157" s="1681"/>
      <c r="B157" s="1686" t="s">
        <v>2037</v>
      </c>
      <c r="C157" s="1404" t="s">
        <v>2152</v>
      </c>
      <c r="D157" s="30"/>
      <c r="E157" s="277"/>
      <c r="F157" s="277"/>
      <c r="G157" s="276"/>
    </row>
    <row r="158" spans="1:7" ht="27" customHeight="1">
      <c r="A158" s="1681"/>
      <c r="B158" s="1686" t="s">
        <v>2038</v>
      </c>
      <c r="C158" s="1404" t="s">
        <v>2154</v>
      </c>
      <c r="D158" s="30"/>
      <c r="E158" s="277"/>
      <c r="F158" s="277"/>
      <c r="G158" s="276"/>
    </row>
    <row r="159" spans="1:7" ht="27" customHeight="1">
      <c r="A159" s="1395"/>
      <c r="B159" s="1688" t="s">
        <v>2039</v>
      </c>
      <c r="C159" s="1403" t="s">
        <v>2029</v>
      </c>
      <c r="D159" s="296"/>
      <c r="E159" s="296"/>
      <c r="F159" s="296"/>
      <c r="G159" s="299"/>
    </row>
    <row r="160" spans="1:7" ht="27" customHeight="1">
      <c r="A160" s="1681"/>
      <c r="B160" s="1686" t="s">
        <v>2040</v>
      </c>
      <c r="C160" s="1404" t="s">
        <v>2031</v>
      </c>
      <c r="D160" s="277"/>
      <c r="E160" s="277"/>
      <c r="F160" s="277"/>
      <c r="G160" s="276"/>
    </row>
    <row r="161" spans="1:7" ht="27" customHeight="1">
      <c r="A161" s="1681"/>
      <c r="B161" s="1686" t="s">
        <v>2041</v>
      </c>
      <c r="C161" s="1404" t="s">
        <v>2033</v>
      </c>
      <c r="D161" s="277"/>
      <c r="E161" s="277"/>
      <c r="F161" s="277"/>
      <c r="G161" s="276"/>
    </row>
    <row r="162" spans="1:7" ht="38.25">
      <c r="A162" s="1681" t="s">
        <v>517</v>
      </c>
      <c r="B162" s="1685">
        <v>3</v>
      </c>
      <c r="C162" s="1410" t="s">
        <v>2150</v>
      </c>
      <c r="D162" s="258">
        <f>SUM(D157:D161)</f>
        <v>0</v>
      </c>
      <c r="E162" s="258">
        <f>SUM(E157:E161)</f>
        <v>0</v>
      </c>
      <c r="F162" s="258">
        <f>SUM(F157:F161)</f>
        <v>0</v>
      </c>
      <c r="G162" s="260">
        <f>SUM(G157:G161)</f>
        <v>0</v>
      </c>
    </row>
    <row r="163" spans="1:7">
      <c r="A163" s="1681" t="s">
        <v>517</v>
      </c>
      <c r="B163" s="23">
        <v>41</v>
      </c>
      <c r="C163" s="1404" t="s">
        <v>2034</v>
      </c>
      <c r="D163" s="258">
        <f>D150+D154+D162</f>
        <v>0</v>
      </c>
      <c r="E163" s="258">
        <f>E150+E154+E162</f>
        <v>0</v>
      </c>
      <c r="F163" s="258">
        <f>F150+F154+F162</f>
        <v>0</v>
      </c>
      <c r="G163" s="260">
        <f>G150+G154+G162</f>
        <v>0</v>
      </c>
    </row>
    <row r="164" spans="1:7" ht="11.1" customHeight="1">
      <c r="A164" s="1395"/>
      <c r="B164" s="23"/>
      <c r="C164" s="1403"/>
      <c r="D164" s="1693"/>
      <c r="E164" s="1693"/>
      <c r="F164" s="1693"/>
      <c r="G164" s="1693"/>
    </row>
    <row r="165" spans="1:7" ht="25.5">
      <c r="A165" s="1395"/>
      <c r="B165" s="1688">
        <v>93</v>
      </c>
      <c r="C165" s="1403" t="s">
        <v>1699</v>
      </c>
      <c r="D165" s="1008"/>
      <c r="E165" s="1008"/>
      <c r="F165" s="1008"/>
      <c r="G165" s="1008"/>
    </row>
    <row r="166" spans="1:7" ht="25.5">
      <c r="A166" s="1681"/>
      <c r="B166" s="1685">
        <v>1</v>
      </c>
      <c r="C166" s="1410" t="s">
        <v>1481</v>
      </c>
      <c r="D166" s="1379"/>
      <c r="E166" s="1379"/>
      <c r="F166" s="1379"/>
      <c r="G166" s="1379"/>
    </row>
    <row r="167" spans="1:7" ht="25.5">
      <c r="A167" s="1681"/>
      <c r="B167" s="1686" t="s">
        <v>2042</v>
      </c>
      <c r="C167" s="1404" t="s">
        <v>1483</v>
      </c>
      <c r="D167" s="277"/>
      <c r="E167" s="277"/>
      <c r="F167" s="277"/>
      <c r="G167" s="276"/>
    </row>
    <row r="168" spans="1:7" ht="25.5">
      <c r="A168" s="1681" t="s">
        <v>517</v>
      </c>
      <c r="B168" s="1685">
        <v>1</v>
      </c>
      <c r="C168" s="1410" t="s">
        <v>1481</v>
      </c>
      <c r="D168" s="258">
        <f>D167</f>
        <v>0</v>
      </c>
      <c r="E168" s="258">
        <f>E167</f>
        <v>0</v>
      </c>
      <c r="F168" s="258">
        <f>F167</f>
        <v>0</v>
      </c>
      <c r="G168" s="260">
        <f>G167</f>
        <v>0</v>
      </c>
    </row>
    <row r="169" spans="1:7" ht="11.1" customHeight="1">
      <c r="A169" s="1681"/>
      <c r="B169" s="1684"/>
      <c r="C169" s="1683"/>
      <c r="D169" s="1379"/>
      <c r="E169" s="1379"/>
      <c r="F169" s="1379"/>
      <c r="G169" s="1379"/>
    </row>
    <row r="170" spans="1:7" ht="25.5">
      <c r="A170" s="1395"/>
      <c r="B170" s="1668">
        <v>2</v>
      </c>
      <c r="C170" s="1410" t="s">
        <v>1484</v>
      </c>
      <c r="D170" s="1406"/>
      <c r="E170" s="1406"/>
      <c r="F170" s="1406"/>
      <c r="G170" s="1406"/>
    </row>
    <row r="171" spans="1:7" ht="25.5">
      <c r="A171" s="1687"/>
      <c r="B171" s="1691" t="s">
        <v>2043</v>
      </c>
      <c r="C171" s="1692" t="s">
        <v>2149</v>
      </c>
      <c r="D171" s="240"/>
      <c r="E171" s="240"/>
      <c r="F171" s="240"/>
      <c r="G171" s="239"/>
    </row>
    <row r="172" spans="1:7" ht="25.5">
      <c r="A172" s="1681" t="s">
        <v>517</v>
      </c>
      <c r="B172" s="1685">
        <v>2</v>
      </c>
      <c r="C172" s="1410" t="s">
        <v>1484</v>
      </c>
      <c r="D172" s="240">
        <f>D171</f>
        <v>0</v>
      </c>
      <c r="E172" s="240">
        <f>E171</f>
        <v>0</v>
      </c>
      <c r="F172" s="240">
        <f>F171</f>
        <v>0</v>
      </c>
      <c r="G172" s="239">
        <f>G171</f>
        <v>0</v>
      </c>
    </row>
    <row r="173" spans="1:7">
      <c r="A173" s="1681"/>
      <c r="B173" s="1684"/>
      <c r="C173" s="1683"/>
      <c r="D173" s="1379"/>
      <c r="E173" s="1379"/>
      <c r="F173" s="1379"/>
      <c r="G173" s="1379"/>
    </row>
    <row r="174" spans="1:7" ht="38.25">
      <c r="A174" s="1681"/>
      <c r="B174" s="1685">
        <v>3</v>
      </c>
      <c r="C174" s="1410" t="s">
        <v>2150</v>
      </c>
      <c r="D174" s="1379"/>
      <c r="E174" s="1379"/>
      <c r="F174" s="1379"/>
      <c r="G174" s="1379"/>
    </row>
    <row r="175" spans="1:7" ht="25.5">
      <c r="A175" s="1681"/>
      <c r="B175" s="1686" t="s">
        <v>2044</v>
      </c>
      <c r="C175" s="1404" t="s">
        <v>2152</v>
      </c>
      <c r="D175" s="30"/>
      <c r="E175" s="277"/>
      <c r="F175" s="277"/>
      <c r="G175" s="276"/>
    </row>
    <row r="176" spans="1:7" ht="25.5">
      <c r="A176" s="1681"/>
      <c r="B176" s="1686" t="s">
        <v>2045</v>
      </c>
      <c r="C176" s="1404" t="s">
        <v>2154</v>
      </c>
      <c r="D176" s="30"/>
      <c r="E176" s="277"/>
      <c r="F176" s="277"/>
      <c r="G176" s="276"/>
    </row>
    <row r="177" spans="1:7" ht="25.5">
      <c r="A177" s="1395"/>
      <c r="B177" s="1688" t="s">
        <v>2046</v>
      </c>
      <c r="C177" s="1403" t="s">
        <v>2029</v>
      </c>
      <c r="D177" s="296"/>
      <c r="E177" s="296"/>
      <c r="F177" s="296"/>
      <c r="G177" s="299"/>
    </row>
    <row r="178" spans="1:7" ht="25.5">
      <c r="A178" s="1681"/>
      <c r="B178" s="1686" t="s">
        <v>2047</v>
      </c>
      <c r="C178" s="1404" t="s">
        <v>2031</v>
      </c>
      <c r="D178" s="277"/>
      <c r="E178" s="277"/>
      <c r="F178" s="277"/>
      <c r="G178" s="276"/>
    </row>
    <row r="179" spans="1:7" ht="25.5">
      <c r="A179" s="1681"/>
      <c r="B179" s="1686" t="s">
        <v>2048</v>
      </c>
      <c r="C179" s="1404" t="s">
        <v>2033</v>
      </c>
      <c r="D179" s="277"/>
      <c r="E179" s="277"/>
      <c r="F179" s="277"/>
      <c r="G179" s="276"/>
    </row>
    <row r="180" spans="1:7" ht="38.25">
      <c r="A180" s="1681" t="s">
        <v>517</v>
      </c>
      <c r="B180" s="1685">
        <v>3</v>
      </c>
      <c r="C180" s="1410" t="s">
        <v>2150</v>
      </c>
      <c r="D180" s="258">
        <f>SUM(D175:D179)</f>
        <v>0</v>
      </c>
      <c r="E180" s="258">
        <f>SUM(E175:E179)</f>
        <v>0</v>
      </c>
      <c r="F180" s="258">
        <f>SUM(F175:F179)</f>
        <v>0</v>
      </c>
      <c r="G180" s="260">
        <f>SUM(G175:G179)</f>
        <v>0</v>
      </c>
    </row>
    <row r="181" spans="1:7" ht="25.5">
      <c r="A181" s="1681" t="s">
        <v>517</v>
      </c>
      <c r="B181" s="1686">
        <v>93</v>
      </c>
      <c r="C181" s="1404" t="s">
        <v>1699</v>
      </c>
      <c r="D181" s="258">
        <f>D168+D172+D180</f>
        <v>0</v>
      </c>
      <c r="E181" s="258">
        <f>E168+E172+E180</f>
        <v>0</v>
      </c>
      <c r="F181" s="258">
        <f>F168+F172+F180</f>
        <v>0</v>
      </c>
      <c r="G181" s="260">
        <f>G168+G172+G180</f>
        <v>0</v>
      </c>
    </row>
    <row r="182" spans="1:7">
      <c r="A182" s="1681"/>
      <c r="B182" s="1686"/>
      <c r="C182" s="1404"/>
      <c r="D182" s="566"/>
      <c r="E182" s="566"/>
      <c r="F182" s="301"/>
      <c r="G182" s="301"/>
    </row>
    <row r="183" spans="1:7" ht="25.5">
      <c r="A183" s="1395"/>
      <c r="B183" s="1688">
        <v>94</v>
      </c>
      <c r="C183" s="1403" t="s">
        <v>370</v>
      </c>
      <c r="D183" s="296"/>
      <c r="E183" s="296"/>
      <c r="F183" s="299"/>
      <c r="G183" s="299"/>
    </row>
    <row r="184" spans="1:7" ht="25.5">
      <c r="A184" s="1681"/>
      <c r="B184" s="1685">
        <v>1</v>
      </c>
      <c r="C184" s="1410" t="s">
        <v>1481</v>
      </c>
      <c r="D184" s="296"/>
      <c r="E184" s="296"/>
      <c r="F184" s="299"/>
      <c r="G184" s="299"/>
    </row>
    <row r="185" spans="1:7" ht="25.5">
      <c r="A185" s="1681"/>
      <c r="B185" s="1686" t="s">
        <v>2049</v>
      </c>
      <c r="C185" s="1404" t="s">
        <v>1483</v>
      </c>
      <c r="D185" s="296"/>
      <c r="E185" s="296"/>
      <c r="F185" s="296"/>
      <c r="G185" s="296"/>
    </row>
    <row r="186" spans="1:7" ht="25.5">
      <c r="A186" s="1681" t="s">
        <v>517</v>
      </c>
      <c r="B186" s="1685">
        <v>1</v>
      </c>
      <c r="C186" s="1410" t="s">
        <v>1481</v>
      </c>
      <c r="D186" s="258">
        <f>D185</f>
        <v>0</v>
      </c>
      <c r="E186" s="258">
        <f>E185</f>
        <v>0</v>
      </c>
      <c r="F186" s="258">
        <f>F185</f>
        <v>0</v>
      </c>
      <c r="G186" s="258">
        <f>G185</f>
        <v>0</v>
      </c>
    </row>
    <row r="187" spans="1:7">
      <c r="A187" s="1681"/>
      <c r="B187" s="1684"/>
      <c r="C187" s="1683"/>
      <c r="D187" s="296"/>
      <c r="E187" s="296"/>
      <c r="F187" s="299"/>
      <c r="G187" s="299"/>
    </row>
    <row r="188" spans="1:7" ht="25.5">
      <c r="A188" s="1687"/>
      <c r="B188" s="1666">
        <v>2</v>
      </c>
      <c r="C188" s="1675" t="s">
        <v>1484</v>
      </c>
      <c r="D188" s="240"/>
      <c r="E188" s="240"/>
      <c r="F188" s="239"/>
      <c r="G188" s="239"/>
    </row>
    <row r="189" spans="1:7" ht="25.5">
      <c r="A189" s="1395"/>
      <c r="B189" s="1688" t="s">
        <v>2050</v>
      </c>
      <c r="C189" s="1403" t="s">
        <v>2149</v>
      </c>
      <c r="D189" s="296"/>
      <c r="E189" s="296"/>
      <c r="F189" s="296"/>
      <c r="G189" s="296"/>
    </row>
    <row r="190" spans="1:7" ht="25.5">
      <c r="A190" s="1681" t="s">
        <v>517</v>
      </c>
      <c r="B190" s="1685">
        <v>2</v>
      </c>
      <c r="C190" s="1410" t="s">
        <v>1484</v>
      </c>
      <c r="D190" s="258">
        <f>D189</f>
        <v>0</v>
      </c>
      <c r="E190" s="258">
        <f>E189</f>
        <v>0</v>
      </c>
      <c r="F190" s="258">
        <f>F189</f>
        <v>0</v>
      </c>
      <c r="G190" s="258">
        <f>G189</f>
        <v>0</v>
      </c>
    </row>
    <row r="191" spans="1:7">
      <c r="A191" s="1681"/>
      <c r="B191" s="1684"/>
      <c r="C191" s="1683"/>
      <c r="D191" s="296"/>
      <c r="E191" s="296"/>
      <c r="F191" s="299"/>
      <c r="G191" s="299"/>
    </row>
    <row r="192" spans="1:7" ht="38.25">
      <c r="A192" s="1681"/>
      <c r="B192" s="1685">
        <v>3</v>
      </c>
      <c r="C192" s="1410" t="s">
        <v>2150</v>
      </c>
      <c r="D192" s="296"/>
      <c r="E192" s="296"/>
      <c r="F192" s="299"/>
      <c r="G192" s="299"/>
    </row>
    <row r="193" spans="1:7" ht="25.5">
      <c r="A193" s="1681"/>
      <c r="B193" s="1686" t="s">
        <v>2051</v>
      </c>
      <c r="C193" s="1404" t="s">
        <v>2152</v>
      </c>
      <c r="D193" s="296"/>
      <c r="E193" s="296"/>
      <c r="F193" s="296"/>
      <c r="G193" s="296"/>
    </row>
    <row r="194" spans="1:7" ht="25.5">
      <c r="A194" s="1395"/>
      <c r="B194" s="1688" t="s">
        <v>2052</v>
      </c>
      <c r="C194" s="1403" t="s">
        <v>2154</v>
      </c>
      <c r="D194" s="296"/>
      <c r="E194" s="296"/>
      <c r="F194" s="296"/>
      <c r="G194" s="296"/>
    </row>
    <row r="195" spans="1:7" ht="25.5">
      <c r="A195" s="1681"/>
      <c r="B195" s="1686" t="s">
        <v>2053</v>
      </c>
      <c r="C195" s="1404" t="s">
        <v>2029</v>
      </c>
      <c r="D195" s="296"/>
      <c r="E195" s="296"/>
      <c r="F195" s="296"/>
      <c r="G195" s="296"/>
    </row>
    <row r="196" spans="1:7" ht="25.5">
      <c r="A196" s="1681"/>
      <c r="B196" s="1686" t="s">
        <v>2054</v>
      </c>
      <c r="C196" s="1404" t="s">
        <v>2031</v>
      </c>
      <c r="D196" s="296"/>
      <c r="E196" s="296"/>
      <c r="F196" s="296"/>
      <c r="G196" s="296"/>
    </row>
    <row r="197" spans="1:7" ht="25.5">
      <c r="A197" s="1681"/>
      <c r="B197" s="1686" t="s">
        <v>2055</v>
      </c>
      <c r="C197" s="1404" t="s">
        <v>2033</v>
      </c>
      <c r="D197" s="296"/>
      <c r="E197" s="296"/>
      <c r="F197" s="296"/>
      <c r="G197" s="296"/>
    </row>
    <row r="198" spans="1:7" ht="38.25">
      <c r="A198" s="1681" t="s">
        <v>517</v>
      </c>
      <c r="B198" s="1685">
        <v>3</v>
      </c>
      <c r="C198" s="1410" t="s">
        <v>2150</v>
      </c>
      <c r="D198" s="258">
        <f>SUM(D193:D197)</f>
        <v>0</v>
      </c>
      <c r="E198" s="258">
        <f>SUM(E193:E197)</f>
        <v>0</v>
      </c>
      <c r="F198" s="258">
        <f>SUM(F193:F197)</f>
        <v>0</v>
      </c>
      <c r="G198" s="258">
        <f>SUM(G193:G197)</f>
        <v>0</v>
      </c>
    </row>
    <row r="199" spans="1:7" ht="25.5">
      <c r="A199" s="1681" t="s">
        <v>517</v>
      </c>
      <c r="B199" s="1686">
        <v>94</v>
      </c>
      <c r="C199" s="1404" t="s">
        <v>370</v>
      </c>
      <c r="D199" s="296">
        <f>D198+D190+D186</f>
        <v>0</v>
      </c>
      <c r="E199" s="296">
        <f>E198+E190+E186</f>
        <v>0</v>
      </c>
      <c r="F199" s="296">
        <f>F198+F190+F186</f>
        <v>0</v>
      </c>
      <c r="G199" s="296">
        <f>G198+G190+G186</f>
        <v>0</v>
      </c>
    </row>
    <row r="200" spans="1:7" ht="25.5">
      <c r="A200" s="1395" t="s">
        <v>517</v>
      </c>
      <c r="B200" s="1689">
        <v>0.2</v>
      </c>
      <c r="C200" s="1690" t="s">
        <v>1650</v>
      </c>
      <c r="D200" s="258">
        <f>D163+D181+D199</f>
        <v>0</v>
      </c>
      <c r="E200" s="258">
        <f>E163+E181+E199</f>
        <v>0</v>
      </c>
      <c r="F200" s="258">
        <f>F163+F181+F199</f>
        <v>0</v>
      </c>
      <c r="G200" s="260">
        <f>G163+G181+G199</f>
        <v>0</v>
      </c>
    </row>
    <row r="201" spans="1:7" ht="25.5">
      <c r="A201" s="1687" t="s">
        <v>517</v>
      </c>
      <c r="B201" s="1694">
        <v>3604</v>
      </c>
      <c r="C201" s="1695" t="s">
        <v>1648</v>
      </c>
      <c r="D201" s="240">
        <f>D144+D200</f>
        <v>0</v>
      </c>
      <c r="E201" s="240">
        <f>E144+E200</f>
        <v>0</v>
      </c>
      <c r="F201" s="240">
        <f>F144+F200</f>
        <v>0</v>
      </c>
      <c r="G201" s="239">
        <f>G144+G200</f>
        <v>0</v>
      </c>
    </row>
    <row r="202" spans="1:7">
      <c r="A202" s="1696" t="s">
        <v>517</v>
      </c>
      <c r="B202" s="1697"/>
      <c r="C202" s="1698" t="s">
        <v>522</v>
      </c>
      <c r="D202" s="37">
        <f>D29+D60+D91+D125+D201</f>
        <v>0</v>
      </c>
      <c r="E202" s="37">
        <f>E29+E60+E91+E125+E201</f>
        <v>0</v>
      </c>
      <c r="F202" s="32">
        <f>F29+F60+F91+F125+F201</f>
        <v>0</v>
      </c>
      <c r="G202" s="32">
        <f>G29+G60+G91+G125+G201</f>
        <v>0</v>
      </c>
    </row>
    <row r="203" spans="1:7" s="1677" customFormat="1">
      <c r="A203" s="1696" t="s">
        <v>517</v>
      </c>
      <c r="B203" s="1696"/>
      <c r="C203" s="1698" t="s">
        <v>518</v>
      </c>
      <c r="D203" s="37">
        <f>D202</f>
        <v>0</v>
      </c>
      <c r="E203" s="37">
        <f>E202</f>
        <v>0</v>
      </c>
      <c r="F203" s="32">
        <f>F202</f>
        <v>0</v>
      </c>
      <c r="G203" s="32">
        <f>G202</f>
        <v>0</v>
      </c>
    </row>
    <row r="204" spans="1:7" s="1677" customFormat="1" ht="9.9499999999999993" customHeight="1">
      <c r="A204" s="1651"/>
      <c r="B204" s="1651"/>
      <c r="C204" s="1381"/>
      <c r="D204" s="1659"/>
      <c r="E204" s="1659"/>
      <c r="F204" s="1659"/>
      <c r="G204" s="1659"/>
    </row>
    <row r="205" spans="1:7" s="1677" customFormat="1">
      <c r="A205" s="1673"/>
      <c r="B205" s="1699"/>
      <c r="C205" s="1699"/>
      <c r="D205" s="1700"/>
      <c r="E205" s="1701"/>
      <c r="F205" s="1701"/>
      <c r="G205" s="1701"/>
    </row>
    <row r="206" spans="1:7" s="1677" customFormat="1">
      <c r="A206" s="1702"/>
      <c r="B206" s="1703"/>
      <c r="C206" s="1704"/>
      <c r="D206" s="54"/>
      <c r="E206" s="54"/>
      <c r="F206" s="54"/>
      <c r="G206" s="54"/>
    </row>
    <row r="207" spans="1:7" s="1677" customFormat="1">
      <c r="A207" s="1702"/>
      <c r="B207" s="1702"/>
      <c r="C207" s="673"/>
      <c r="D207" s="676"/>
      <c r="E207" s="676"/>
      <c r="F207" s="676"/>
      <c r="G207" s="676"/>
    </row>
    <row r="208" spans="1:7" s="1677" customFormat="1">
      <c r="A208" s="1702"/>
      <c r="B208" s="1702"/>
      <c r="C208" s="673"/>
      <c r="D208" s="676"/>
      <c r="E208" s="676"/>
      <c r="F208" s="676"/>
      <c r="G208" s="676"/>
    </row>
    <row r="209" spans="1:7" s="1677" customFormat="1" ht="13.5" thickBot="1">
      <c r="A209" s="1702"/>
      <c r="B209" s="1702"/>
      <c r="C209" s="673"/>
      <c r="D209" s="676"/>
      <c r="E209" s="676"/>
      <c r="F209" s="676"/>
      <c r="G209" s="676"/>
    </row>
    <row r="210" spans="1:7" s="1677" customFormat="1" ht="26.25" thickTop="1">
      <c r="A210" s="1702"/>
      <c r="B210" s="609" t="s">
        <v>1818</v>
      </c>
      <c r="C210" s="607" t="s">
        <v>1819</v>
      </c>
      <c r="D210" s="610" t="s">
        <v>1820</v>
      </c>
      <c r="E210" s="607" t="s">
        <v>1821</v>
      </c>
      <c r="F210" s="610" t="s">
        <v>521</v>
      </c>
      <c r="G210" s="611" t="s">
        <v>1043</v>
      </c>
    </row>
    <row r="211" spans="1:7" s="1677" customFormat="1">
      <c r="A211" s="1702"/>
      <c r="B211" s="1702"/>
      <c r="C211" s="673"/>
      <c r="D211" s="676"/>
      <c r="E211" s="676"/>
      <c r="F211" s="676"/>
      <c r="G211" s="676"/>
    </row>
    <row r="212" spans="1:7" s="1677" customFormat="1">
      <c r="A212" s="1702"/>
      <c r="B212" s="673">
        <v>0</v>
      </c>
      <c r="C212" s="673">
        <v>0</v>
      </c>
      <c r="D212" s="673">
        <v>0</v>
      </c>
      <c r="E212" s="673">
        <v>0</v>
      </c>
      <c r="F212" s="673">
        <v>0</v>
      </c>
      <c r="G212" s="673">
        <f>SUM(B212:F212)</f>
        <v>0</v>
      </c>
    </row>
    <row r="213" spans="1:7" s="1677" customFormat="1">
      <c r="A213" s="1702"/>
      <c r="B213" s="1702"/>
      <c r="C213" s="673"/>
      <c r="D213" s="676"/>
      <c r="E213" s="676"/>
      <c r="F213" s="676"/>
      <c r="G213" s="676"/>
    </row>
    <row r="214" spans="1:7" s="1677" customFormat="1">
      <c r="A214" s="1702"/>
      <c r="B214" s="1702"/>
      <c r="C214" s="673"/>
      <c r="D214" s="676"/>
      <c r="E214" s="676"/>
      <c r="F214" s="676"/>
      <c r="G214" s="676"/>
    </row>
    <row r="215" spans="1:7" s="1677" customFormat="1">
      <c r="A215" s="1702"/>
      <c r="B215" s="1702"/>
      <c r="C215" s="673"/>
      <c r="D215" s="676"/>
      <c r="E215" s="676"/>
      <c r="F215" s="676"/>
      <c r="G215" s="676"/>
    </row>
    <row r="216" spans="1:7" s="1677" customFormat="1">
      <c r="A216" s="1702"/>
      <c r="B216" s="1702"/>
      <c r="C216" s="673"/>
      <c r="D216" s="676"/>
      <c r="E216" s="676"/>
      <c r="F216" s="676"/>
      <c r="G216" s="676"/>
    </row>
    <row r="223" spans="1:7">
      <c r="A223" s="673"/>
      <c r="B223" s="673"/>
    </row>
    <row r="224" spans="1:7">
      <c r="A224" s="673"/>
      <c r="B224" s="673"/>
    </row>
    <row r="225" spans="1:2">
      <c r="A225" s="673"/>
      <c r="B225" s="673"/>
    </row>
    <row r="226" spans="1:2">
      <c r="A226" s="673"/>
      <c r="B226" s="673"/>
    </row>
    <row r="227" spans="1:2">
      <c r="A227" s="673"/>
      <c r="B227" s="673"/>
    </row>
    <row r="228" spans="1:2">
      <c r="A228" s="673"/>
      <c r="B228" s="673"/>
    </row>
    <row r="229" spans="1:2">
      <c r="A229" s="673"/>
      <c r="B229" s="673"/>
    </row>
    <row r="230" spans="1:2">
      <c r="A230" s="673"/>
      <c r="B230" s="673"/>
    </row>
    <row r="231" spans="1:2">
      <c r="A231" s="673"/>
      <c r="B231" s="673"/>
    </row>
    <row r="232" spans="1:2">
      <c r="A232" s="673"/>
      <c r="B232" s="673"/>
    </row>
    <row r="233" spans="1:2">
      <c r="A233" s="673"/>
      <c r="B233" s="673"/>
    </row>
    <row r="234" spans="1:2">
      <c r="A234" s="673"/>
      <c r="B234" s="673"/>
    </row>
    <row r="235" spans="1:2">
      <c r="A235" s="673"/>
      <c r="B235" s="673"/>
    </row>
    <row r="236" spans="1:2">
      <c r="A236" s="673"/>
      <c r="B236" s="673"/>
    </row>
    <row r="237" spans="1:2">
      <c r="A237" s="673"/>
      <c r="B237" s="673"/>
    </row>
    <row r="238" spans="1:2">
      <c r="A238" s="673"/>
      <c r="B238" s="673"/>
    </row>
    <row r="239" spans="1:2">
      <c r="A239" s="673"/>
      <c r="B239" s="673"/>
    </row>
    <row r="240" spans="1:2">
      <c r="A240" s="673"/>
      <c r="B240" s="673"/>
    </row>
    <row r="241" spans="1:2">
      <c r="A241" s="673"/>
      <c r="B241" s="673"/>
    </row>
    <row r="242" spans="1:2">
      <c r="A242" s="673"/>
      <c r="B242" s="673"/>
    </row>
    <row r="243" spans="1:2">
      <c r="A243" s="673"/>
      <c r="B243" s="673"/>
    </row>
    <row r="244" spans="1:2">
      <c r="A244" s="673"/>
      <c r="B244" s="673"/>
    </row>
    <row r="245" spans="1:2">
      <c r="A245" s="673"/>
      <c r="B245" s="673"/>
    </row>
    <row r="246" spans="1:2">
      <c r="A246" s="673"/>
      <c r="B246" s="673"/>
    </row>
    <row r="247" spans="1:2">
      <c r="A247" s="673"/>
      <c r="B247" s="673"/>
    </row>
    <row r="248" spans="1:2">
      <c r="A248" s="673"/>
      <c r="B248" s="673"/>
    </row>
    <row r="249" spans="1:2">
      <c r="A249" s="673"/>
      <c r="B249" s="673"/>
    </row>
    <row r="250" spans="1:2">
      <c r="A250" s="673"/>
      <c r="B250" s="673"/>
    </row>
    <row r="251" spans="1:2">
      <c r="A251" s="673"/>
      <c r="B251" s="673"/>
    </row>
    <row r="252" spans="1:2">
      <c r="A252" s="673"/>
      <c r="B252" s="673"/>
    </row>
    <row r="253" spans="1:2">
      <c r="A253" s="673"/>
      <c r="B253" s="673"/>
    </row>
    <row r="254" spans="1:2">
      <c r="A254" s="673"/>
      <c r="B254" s="673"/>
    </row>
    <row r="255" spans="1:2">
      <c r="A255" s="673"/>
      <c r="B255" s="673"/>
    </row>
    <row r="256" spans="1:2">
      <c r="A256" s="673"/>
      <c r="B256" s="673"/>
    </row>
    <row r="257" spans="1:2">
      <c r="A257" s="673"/>
      <c r="B257" s="673"/>
    </row>
    <row r="258" spans="1:2">
      <c r="A258" s="673"/>
      <c r="B258" s="673"/>
    </row>
    <row r="259" spans="1:2">
      <c r="A259" s="673"/>
      <c r="B259" s="673"/>
    </row>
    <row r="260" spans="1:2">
      <c r="A260" s="673"/>
      <c r="B260" s="673"/>
    </row>
    <row r="261" spans="1:2">
      <c r="A261" s="673"/>
      <c r="B261" s="673"/>
    </row>
    <row r="262" spans="1:2">
      <c r="A262" s="673"/>
      <c r="B262" s="673"/>
    </row>
    <row r="263" spans="1:2">
      <c r="A263" s="673"/>
      <c r="B263" s="673"/>
    </row>
    <row r="264" spans="1:2">
      <c r="A264" s="673"/>
      <c r="B264" s="673"/>
    </row>
    <row r="265" spans="1:2">
      <c r="A265" s="673"/>
      <c r="B265" s="673"/>
    </row>
    <row r="266" spans="1:2">
      <c r="A266" s="673"/>
      <c r="B266" s="673"/>
    </row>
    <row r="267" spans="1:2">
      <c r="A267" s="673"/>
      <c r="B267" s="673"/>
    </row>
    <row r="268" spans="1:2">
      <c r="A268" s="673"/>
      <c r="B268" s="673"/>
    </row>
    <row r="269" spans="1:2">
      <c r="A269" s="673"/>
      <c r="B269" s="673"/>
    </row>
    <row r="270" spans="1:2">
      <c r="A270" s="673"/>
      <c r="B270" s="673"/>
    </row>
    <row r="271" spans="1:2">
      <c r="A271" s="673"/>
      <c r="B271" s="673"/>
    </row>
    <row r="272" spans="1:2">
      <c r="A272" s="673"/>
      <c r="B272" s="673"/>
    </row>
    <row r="273" spans="1:2">
      <c r="A273" s="673"/>
      <c r="B273" s="673"/>
    </row>
    <row r="274" spans="1:2">
      <c r="A274" s="673"/>
      <c r="B274" s="673"/>
    </row>
    <row r="275" spans="1:2">
      <c r="A275" s="673"/>
      <c r="B275" s="673"/>
    </row>
    <row r="276" spans="1:2">
      <c r="A276" s="673"/>
      <c r="B276" s="673"/>
    </row>
    <row r="277" spans="1:2">
      <c r="A277" s="673"/>
      <c r="B277" s="673"/>
    </row>
    <row r="278" spans="1:2">
      <c r="A278" s="673"/>
      <c r="B278" s="673"/>
    </row>
    <row r="279" spans="1:2">
      <c r="A279" s="673"/>
      <c r="B279" s="673"/>
    </row>
    <row r="280" spans="1:2">
      <c r="A280" s="673"/>
      <c r="B280" s="673"/>
    </row>
    <row r="281" spans="1:2">
      <c r="A281" s="673"/>
      <c r="B281" s="673"/>
    </row>
    <row r="282" spans="1:2">
      <c r="A282" s="673"/>
      <c r="B282" s="673"/>
    </row>
    <row r="283" spans="1:2">
      <c r="A283" s="673"/>
      <c r="B283" s="673"/>
    </row>
    <row r="284" spans="1:2">
      <c r="A284" s="673"/>
      <c r="B284" s="673"/>
    </row>
    <row r="285" spans="1:2">
      <c r="A285" s="673"/>
      <c r="B285" s="673"/>
    </row>
    <row r="286" spans="1:2">
      <c r="A286" s="673"/>
      <c r="B286" s="673"/>
    </row>
    <row r="287" spans="1:2">
      <c r="A287" s="673"/>
      <c r="B287" s="673"/>
    </row>
    <row r="288" spans="1:2">
      <c r="A288" s="673"/>
      <c r="B288" s="673"/>
    </row>
    <row r="289" spans="1:2">
      <c r="A289" s="673"/>
      <c r="B289" s="673"/>
    </row>
    <row r="290" spans="1:2">
      <c r="A290" s="673"/>
      <c r="B290" s="673"/>
    </row>
    <row r="291" spans="1:2">
      <c r="A291" s="673"/>
      <c r="B291" s="673"/>
    </row>
    <row r="292" spans="1:2">
      <c r="A292" s="673"/>
      <c r="B292" s="673"/>
    </row>
    <row r="293" spans="1:2">
      <c r="A293" s="673"/>
      <c r="B293" s="673"/>
    </row>
    <row r="294" spans="1:2">
      <c r="A294" s="673"/>
      <c r="B294" s="673"/>
    </row>
    <row r="295" spans="1:2">
      <c r="A295" s="673"/>
      <c r="B295" s="673"/>
    </row>
    <row r="296" spans="1:2">
      <c r="A296" s="673"/>
      <c r="B296" s="673"/>
    </row>
    <row r="297" spans="1:2">
      <c r="A297" s="673"/>
      <c r="B297" s="673"/>
    </row>
    <row r="298" spans="1:2">
      <c r="A298" s="673"/>
      <c r="B298" s="673"/>
    </row>
    <row r="299" spans="1:2">
      <c r="A299" s="673"/>
      <c r="B299" s="673"/>
    </row>
    <row r="300" spans="1:2">
      <c r="A300" s="673"/>
      <c r="B300" s="673"/>
    </row>
    <row r="301" spans="1:2">
      <c r="A301" s="673"/>
      <c r="B301" s="673"/>
    </row>
    <row r="302" spans="1:2">
      <c r="A302" s="673"/>
      <c r="B302" s="673"/>
    </row>
    <row r="303" spans="1:2">
      <c r="A303" s="673"/>
      <c r="B303" s="673"/>
    </row>
    <row r="304" spans="1:2">
      <c r="A304" s="673"/>
      <c r="B304" s="673"/>
    </row>
  </sheetData>
  <customSheetViews>
    <customSheetView guid="{44B5F5DE-C96C-4269-969A-574D4EEEEEF5}" showRuler="0">
      <selection activeCell="E6" sqref="E6"/>
      <pageMargins left="0.74803149606299213" right="0.39370078740157483" top="0.74803149606299213" bottom="0.9055118110236221" header="0.51181102362204722" footer="0.59055118110236227"/>
      <printOptions horizontalCentered="1"/>
      <pageSetup paperSize="9" firstPageNumber="75" orientation="landscape" blackAndWhite="1" useFirstPageNumber="1" r:id="rId1"/>
      <headerFooter alignWithMargins="0">
        <oddHeader xml:space="preserve">&amp;C   </oddHeader>
        <oddFooter>&amp;C&amp;"Times New Roman,Bold"   Vol-IV    -    &amp;P</oddFooter>
      </headerFooter>
    </customSheetView>
    <customSheetView guid="{F13B090A-ECDA-4418-9F13-644A873400E7}" showRuler="0" topLeftCell="A195">
      <selection activeCell="B212" sqref="B212:G212"/>
      <pageMargins left="0.74803149606299213" right="0.39370078740157483" top="0.74803149606299213" bottom="0.9055118110236221" header="0.51181102362204722" footer="0.59055118110236227"/>
      <printOptions horizontalCentered="1"/>
      <pageSetup paperSize="9" firstPageNumber="75" orientation="landscape" blackAndWhite="1" useFirstPageNumber="1" r:id="rId2"/>
      <headerFooter alignWithMargins="0">
        <oddHeader xml:space="preserve">&amp;C   </oddHeader>
        <oddFooter>&amp;C&amp;"Times New Roman,Bold"   Vol-IV    -    &amp;P</oddFooter>
      </headerFooter>
    </customSheetView>
    <customSheetView guid="{63DB0950-E90F-4380-862C-985B5EB19119}" showRuler="0">
      <selection activeCell="E6" sqref="E6"/>
      <pageMargins left="0.74803149606299213" right="0.39370078740157483" top="0.74803149606299213" bottom="0.9055118110236221" header="0.51181102362204722" footer="0.59055118110236227"/>
      <printOptions horizontalCentered="1"/>
      <pageSetup paperSize="9" firstPageNumber="75" orientation="landscape" blackAndWhite="1" useFirstPageNumber="1" r:id="rId3"/>
      <headerFooter alignWithMargins="0">
        <oddHeader xml:space="preserve">&amp;C   </oddHeader>
        <oddFooter>&amp;C&amp;"Times New Roman,Bold"   Vol-IV    -    &amp;P</oddFooter>
      </headerFooter>
    </customSheetView>
    <customSheetView guid="{7CE36697-C418-4ED3-BCF0-EA686CB40E87}" showRuler="0">
      <selection activeCell="E6" sqref="E6"/>
      <pageMargins left="0.74803149606299213" right="0.39370078740157483" top="0.74803149606299213" bottom="0.9055118110236221" header="0.51181102362204722" footer="0.59055118110236227"/>
      <printOptions horizontalCentered="1"/>
      <pageSetup paperSize="9" firstPageNumber="75" orientation="landscape" blackAndWhite="1" useFirstPageNumber="1" r:id="rId4"/>
      <headerFooter alignWithMargins="0">
        <oddHeader xml:space="preserve">&amp;C   </oddHeader>
        <oddFooter>&amp;C&amp;"Times New Roman,Bold"   Vol-IV    -    &amp;P</oddFooter>
      </headerFooter>
    </customSheetView>
  </customSheetViews>
  <mergeCells count="6">
    <mergeCell ref="B12:G12"/>
    <mergeCell ref="B13:D13"/>
    <mergeCell ref="A2:G2"/>
    <mergeCell ref="A1:G1"/>
    <mergeCell ref="A3:G3"/>
    <mergeCell ref="B4:G4"/>
  </mergeCells>
  <phoneticPr fontId="35" type="noConversion"/>
  <printOptions horizontalCentered="1"/>
  <pageMargins left="0.74803149606299213" right="0.39370078740157483" top="0.74803149606299213" bottom="0.9055118110236221" header="0.51181102362204722" footer="0.59055118110236227"/>
  <pageSetup paperSize="9" firstPageNumber="75" orientation="landscape" blackAndWhite="1" useFirstPageNumber="1" r:id="rId5"/>
  <headerFooter alignWithMargins="0">
    <oddHeader xml:space="preserve">&amp;C   </oddHeader>
    <oddFooter>&amp;C&amp;"Times New Roman,Bold"   Vol-IV    -    &amp;P</oddFooter>
  </headerFooter>
</worksheet>
</file>

<file path=xl/worksheets/sheet5.xml><?xml version="1.0" encoding="utf-8"?>
<worksheet xmlns="http://schemas.openxmlformats.org/spreadsheetml/2006/main" xmlns:r="http://schemas.openxmlformats.org/officeDocument/2006/relationships">
  <sheetPr syncVertical="1" syncRef="A243" transitionEvaluation="1" codeName="Sheet4"/>
  <dimension ref="A1:K253"/>
  <sheetViews>
    <sheetView view="pageBreakPreview" topLeftCell="A243" zoomScaleNormal="145" zoomScaleSheetLayoutView="100" workbookViewId="0">
      <selection activeCell="I148" sqref="I148:L252"/>
    </sheetView>
  </sheetViews>
  <sheetFormatPr defaultColWidth="12.42578125" defaultRowHeight="12.75"/>
  <cols>
    <col min="1" max="1" width="5.28515625" style="59" customWidth="1"/>
    <col min="2" max="2" width="8.85546875" style="60" customWidth="1"/>
    <col min="3" max="3" width="34.5703125" style="58" customWidth="1"/>
    <col min="4" max="4" width="6.5703125" style="58" customWidth="1"/>
    <col min="5" max="5" width="9.5703125" style="58" bestFit="1" customWidth="1"/>
    <col min="6" max="6" width="10.85546875" style="58" bestFit="1" customWidth="1"/>
    <col min="7" max="7" width="8.5703125" style="62" customWidth="1"/>
    <col min="8" max="8" width="3.42578125" style="58" customWidth="1"/>
    <col min="9" max="16384" width="12.42578125" style="58"/>
  </cols>
  <sheetData>
    <row r="1" spans="1:11">
      <c r="A1" s="2430" t="s">
        <v>1044</v>
      </c>
      <c r="B1" s="2430"/>
      <c r="C1" s="2430"/>
      <c r="D1" s="2430"/>
      <c r="E1" s="2430"/>
      <c r="F1" s="2430"/>
      <c r="G1" s="2430"/>
    </row>
    <row r="2" spans="1:11">
      <c r="A2" s="2430" t="s">
        <v>1045</v>
      </c>
      <c r="B2" s="2430"/>
      <c r="C2" s="2430"/>
      <c r="D2" s="2430"/>
      <c r="E2" s="2430"/>
      <c r="F2" s="2430"/>
      <c r="G2" s="2430"/>
    </row>
    <row r="3" spans="1:11">
      <c r="A3" s="56"/>
      <c r="B3" s="56"/>
      <c r="C3" s="57"/>
      <c r="D3" s="57"/>
      <c r="E3" s="57"/>
      <c r="F3" s="57"/>
      <c r="G3" s="674"/>
    </row>
    <row r="4" spans="1:11" s="589" customFormat="1">
      <c r="A4" s="2427" t="s">
        <v>1532</v>
      </c>
      <c r="B4" s="2427"/>
      <c r="C4" s="2427"/>
      <c r="D4" s="2427"/>
      <c r="E4" s="2427"/>
      <c r="F4" s="2427"/>
      <c r="G4" s="2427"/>
      <c r="H4" s="927"/>
      <c r="I4" s="927"/>
      <c r="J4" s="927"/>
      <c r="K4" s="927"/>
    </row>
    <row r="5" spans="1:11" s="589" customFormat="1" ht="13.5">
      <c r="A5" s="1401"/>
      <c r="B5" s="2428"/>
      <c r="C5" s="2428"/>
      <c r="D5" s="2428"/>
      <c r="E5" s="2428"/>
      <c r="F5" s="2428"/>
      <c r="G5" s="2428"/>
      <c r="H5" s="927"/>
      <c r="I5" s="927"/>
      <c r="J5" s="927"/>
      <c r="K5" s="927"/>
    </row>
    <row r="6" spans="1:11" s="589" customFormat="1">
      <c r="A6" s="1401"/>
      <c r="B6" s="927"/>
      <c r="C6" s="927"/>
      <c r="D6" s="1844"/>
      <c r="E6" s="1845" t="s">
        <v>1217</v>
      </c>
      <c r="F6" s="1845" t="s">
        <v>1218</v>
      </c>
      <c r="G6" s="1846" t="s">
        <v>1043</v>
      </c>
      <c r="H6" s="927"/>
      <c r="I6" s="927"/>
      <c r="J6" s="927"/>
      <c r="K6" s="927"/>
    </row>
    <row r="7" spans="1:11" s="589" customFormat="1">
      <c r="A7" s="1401"/>
      <c r="B7" s="1847" t="s">
        <v>1219</v>
      </c>
      <c r="C7" s="927" t="s">
        <v>1220</v>
      </c>
      <c r="D7" s="1848" t="s">
        <v>518</v>
      </c>
      <c r="E7" s="935">
        <v>324398</v>
      </c>
      <c r="F7" s="935">
        <v>81102</v>
      </c>
      <c r="G7" s="1849">
        <f>SUM(E7:F7)</f>
        <v>405500</v>
      </c>
      <c r="H7" s="927"/>
      <c r="I7" s="927"/>
      <c r="J7" s="927"/>
      <c r="K7" s="927"/>
    </row>
    <row r="8" spans="1:11" s="589" customFormat="1">
      <c r="A8" s="1401"/>
      <c r="B8" s="1847" t="s">
        <v>1221</v>
      </c>
      <c r="C8" s="1850" t="s">
        <v>1222</v>
      </c>
      <c r="D8" s="1851"/>
      <c r="E8" s="936"/>
      <c r="F8" s="936"/>
      <c r="G8" s="1852"/>
      <c r="H8" s="927"/>
      <c r="I8" s="927"/>
      <c r="J8" s="927"/>
      <c r="K8" s="927"/>
    </row>
    <row r="9" spans="1:11" s="589" customFormat="1">
      <c r="A9" s="1401"/>
      <c r="B9" s="1847"/>
      <c r="C9" s="1850" t="s">
        <v>985</v>
      </c>
      <c r="D9" s="1851" t="s">
        <v>518</v>
      </c>
      <c r="E9" s="936">
        <f>G204</f>
        <v>89021</v>
      </c>
      <c r="F9" s="1853">
        <f>G229</f>
        <v>68296</v>
      </c>
      <c r="G9" s="1852">
        <f>SUM(E9:F9)</f>
        <v>157317</v>
      </c>
      <c r="H9" s="927"/>
      <c r="I9" s="927"/>
      <c r="J9" s="927"/>
      <c r="K9" s="927"/>
    </row>
    <row r="10" spans="1:11" s="589" customFormat="1">
      <c r="A10" s="1401"/>
      <c r="B10" s="1854" t="s">
        <v>517</v>
      </c>
      <c r="C10" s="927" t="s">
        <v>619</v>
      </c>
      <c r="D10" s="1855" t="s">
        <v>518</v>
      </c>
      <c r="E10" s="1856">
        <f>SUM(E7:E9)</f>
        <v>413419</v>
      </c>
      <c r="F10" s="1856">
        <f>SUM(F7:F9)</f>
        <v>149398</v>
      </c>
      <c r="G10" s="1857">
        <f>SUM(E10:F10)</f>
        <v>562817</v>
      </c>
      <c r="H10" s="927"/>
      <c r="I10" s="927"/>
      <c r="J10" s="927"/>
      <c r="K10" s="927"/>
    </row>
    <row r="11" spans="1:11" s="589" customFormat="1">
      <c r="A11" s="1401"/>
      <c r="B11" s="1847"/>
      <c r="C11" s="927"/>
      <c r="D11" s="934"/>
      <c r="E11" s="934"/>
      <c r="F11" s="1848"/>
      <c r="G11" s="1858"/>
      <c r="H11" s="927"/>
      <c r="I11" s="927"/>
      <c r="J11" s="927"/>
      <c r="K11" s="927"/>
    </row>
    <row r="12" spans="1:11" s="589" customFormat="1">
      <c r="A12" s="1401"/>
      <c r="B12" s="1847" t="s">
        <v>620</v>
      </c>
      <c r="C12" s="927" t="s">
        <v>621</v>
      </c>
      <c r="D12" s="927"/>
      <c r="E12" s="927"/>
      <c r="F12" s="1859"/>
      <c r="G12" s="1860"/>
      <c r="H12" s="927"/>
      <c r="I12" s="927"/>
      <c r="J12" s="927"/>
      <c r="K12" s="927"/>
    </row>
    <row r="13" spans="1:11" s="589" customFormat="1" ht="13.5" thickBot="1">
      <c r="A13" s="1861"/>
      <c r="B13" s="2425" t="s">
        <v>622</v>
      </c>
      <c r="C13" s="2425"/>
      <c r="D13" s="2425"/>
      <c r="E13" s="2425"/>
      <c r="F13" s="2425"/>
      <c r="G13" s="2425"/>
      <c r="H13" s="927"/>
      <c r="I13" s="927"/>
      <c r="J13" s="927"/>
      <c r="K13" s="927"/>
    </row>
    <row r="14" spans="1:11" s="589" customFormat="1" ht="14.25" thickTop="1" thickBot="1">
      <c r="A14" s="1861"/>
      <c r="B14" s="1782"/>
      <c r="C14" s="1782" t="s">
        <v>623</v>
      </c>
      <c r="D14" s="1782"/>
      <c r="E14" s="1782" t="s">
        <v>519</v>
      </c>
      <c r="F14" s="1782" t="s">
        <v>624</v>
      </c>
      <c r="G14" s="1862" t="s">
        <v>1043</v>
      </c>
      <c r="H14" s="927"/>
      <c r="I14" s="927"/>
      <c r="J14" s="927"/>
      <c r="K14" s="927"/>
    </row>
    <row r="15" spans="1:11" s="66" customFormat="1" ht="13.5" thickTop="1">
      <c r="A15" s="67"/>
      <c r="B15" s="68"/>
      <c r="C15" s="65"/>
      <c r="D15" s="69"/>
      <c r="E15" s="69"/>
      <c r="F15" s="69"/>
      <c r="G15" s="69"/>
    </row>
    <row r="16" spans="1:11">
      <c r="C16" s="70" t="s">
        <v>522</v>
      </c>
      <c r="D16" s="64"/>
      <c r="E16" s="64"/>
      <c r="F16" s="64"/>
      <c r="G16" s="64"/>
    </row>
    <row r="17" spans="1:7">
      <c r="C17" s="70"/>
      <c r="D17" s="64"/>
      <c r="E17" s="64"/>
      <c r="F17" s="64"/>
      <c r="G17" s="64"/>
    </row>
    <row r="18" spans="1:7">
      <c r="A18" s="59" t="s">
        <v>523</v>
      </c>
      <c r="B18" s="71">
        <v>2403</v>
      </c>
      <c r="C18" s="70" t="s">
        <v>1046</v>
      </c>
      <c r="D18" s="62"/>
      <c r="E18" s="62"/>
      <c r="F18" s="62"/>
    </row>
    <row r="19" spans="1:7">
      <c r="B19" s="72">
        <v>1E-3</v>
      </c>
      <c r="C19" s="73" t="s">
        <v>524</v>
      </c>
      <c r="D19" s="62"/>
      <c r="E19" s="62"/>
      <c r="F19" s="62"/>
    </row>
    <row r="20" spans="1:7">
      <c r="B20" s="74">
        <v>60</v>
      </c>
      <c r="C20" s="75" t="s">
        <v>1051</v>
      </c>
      <c r="D20" s="64"/>
      <c r="E20" s="64"/>
      <c r="F20" s="64"/>
      <c r="G20" s="64"/>
    </row>
    <row r="21" spans="1:7">
      <c r="A21" s="80"/>
      <c r="B21" s="81">
        <v>44</v>
      </c>
      <c r="C21" s="82" t="s">
        <v>526</v>
      </c>
      <c r="D21" s="1788"/>
      <c r="E21" s="64"/>
      <c r="F21" s="64"/>
      <c r="G21" s="64"/>
    </row>
    <row r="22" spans="1:7">
      <c r="A22" s="80"/>
      <c r="B22" s="84" t="s">
        <v>1052</v>
      </c>
      <c r="C22" s="82" t="s">
        <v>528</v>
      </c>
      <c r="D22" s="83"/>
      <c r="E22" s="77">
        <v>3292</v>
      </c>
      <c r="F22" s="77">
        <v>2010</v>
      </c>
      <c r="G22" s="77">
        <f>F22+E22</f>
        <v>5302</v>
      </c>
    </row>
    <row r="23" spans="1:7">
      <c r="A23" s="80"/>
      <c r="B23" s="84" t="s">
        <v>1054</v>
      </c>
      <c r="C23" s="82" t="s">
        <v>532</v>
      </c>
      <c r="D23" s="83"/>
      <c r="E23" s="77">
        <v>3365</v>
      </c>
      <c r="F23" s="77">
        <v>700</v>
      </c>
      <c r="G23" s="77">
        <f>F23+E23</f>
        <v>4065</v>
      </c>
    </row>
    <row r="24" spans="1:7">
      <c r="A24" s="80"/>
      <c r="B24" s="84" t="s">
        <v>774</v>
      </c>
      <c r="C24" s="82" t="s">
        <v>536</v>
      </c>
      <c r="D24" s="83"/>
      <c r="E24" s="78">
        <v>250</v>
      </c>
      <c r="F24" s="1721">
        <v>0</v>
      </c>
      <c r="G24" s="78">
        <f>F24+E24</f>
        <v>250</v>
      </c>
    </row>
    <row r="25" spans="1:7">
      <c r="A25" s="80" t="s">
        <v>517</v>
      </c>
      <c r="B25" s="81">
        <v>44</v>
      </c>
      <c r="C25" s="82" t="s">
        <v>526</v>
      </c>
      <c r="D25" s="25"/>
      <c r="E25" s="32">
        <f>SUM(E22:E24)</f>
        <v>6907</v>
      </c>
      <c r="F25" s="32">
        <f>SUM(F22:F24)</f>
        <v>2710</v>
      </c>
      <c r="G25" s="32">
        <f>SUM(G22:G24)</f>
        <v>9617</v>
      </c>
    </row>
    <row r="26" spans="1:7">
      <c r="A26" s="80"/>
      <c r="B26" s="81"/>
      <c r="C26" s="82"/>
      <c r="D26" s="83"/>
      <c r="E26" s="83"/>
      <c r="F26" s="83"/>
      <c r="G26" s="83"/>
    </row>
    <row r="27" spans="1:7">
      <c r="A27" s="80"/>
      <c r="B27" s="81">
        <v>45</v>
      </c>
      <c r="C27" s="82" t="s">
        <v>537</v>
      </c>
      <c r="D27" s="83"/>
      <c r="E27" s="83"/>
      <c r="F27" s="83"/>
      <c r="G27" s="83"/>
    </row>
    <row r="28" spans="1:7">
      <c r="A28" s="80"/>
      <c r="B28" s="84" t="s">
        <v>775</v>
      </c>
      <c r="C28" s="82" t="s">
        <v>528</v>
      </c>
      <c r="D28" s="83"/>
      <c r="E28" s="83">
        <v>35</v>
      </c>
      <c r="F28" s="1716">
        <v>0</v>
      </c>
      <c r="G28" s="77">
        <f>F28+E28</f>
        <v>35</v>
      </c>
    </row>
    <row r="29" spans="1:7" ht="13.35" customHeight="1">
      <c r="A29" s="80"/>
      <c r="B29" s="84" t="s">
        <v>776</v>
      </c>
      <c r="C29" s="82" t="s">
        <v>532</v>
      </c>
      <c r="D29" s="83"/>
      <c r="E29" s="83">
        <v>150</v>
      </c>
      <c r="F29" s="1716">
        <v>0</v>
      </c>
      <c r="G29" s="77">
        <f>F29+E29</f>
        <v>150</v>
      </c>
    </row>
    <row r="30" spans="1:7" ht="13.35" customHeight="1">
      <c r="A30" s="80"/>
      <c r="B30" s="84" t="s">
        <v>777</v>
      </c>
      <c r="C30" s="82" t="s">
        <v>778</v>
      </c>
      <c r="D30" s="83"/>
      <c r="E30" s="25">
        <v>100</v>
      </c>
      <c r="F30" s="1716">
        <v>0</v>
      </c>
      <c r="G30" s="77">
        <f>F30+E30</f>
        <v>100</v>
      </c>
    </row>
    <row r="31" spans="1:7" ht="13.35" customHeight="1">
      <c r="A31" s="80" t="s">
        <v>517</v>
      </c>
      <c r="B31" s="81">
        <v>45</v>
      </c>
      <c r="C31" s="82" t="s">
        <v>537</v>
      </c>
      <c r="D31" s="25"/>
      <c r="E31" s="32">
        <f>SUM(E28:E30)</f>
        <v>285</v>
      </c>
      <c r="F31" s="1718">
        <f>SUM(F28:F30)</f>
        <v>0</v>
      </c>
      <c r="G31" s="32">
        <f>SUM(G28:G30)</f>
        <v>285</v>
      </c>
    </row>
    <row r="32" spans="1:7" ht="13.35" customHeight="1">
      <c r="A32" s="80"/>
      <c r="B32" s="81">
        <v>46</v>
      </c>
      <c r="C32" s="82" t="s">
        <v>542</v>
      </c>
      <c r="D32" s="83"/>
      <c r="E32" s="87"/>
      <c r="F32" s="87"/>
      <c r="G32" s="87"/>
    </row>
    <row r="33" spans="1:7" ht="13.35" customHeight="1">
      <c r="A33" s="80"/>
      <c r="B33" s="84" t="s">
        <v>779</v>
      </c>
      <c r="C33" s="82" t="s">
        <v>528</v>
      </c>
      <c r="D33" s="25"/>
      <c r="E33" s="77">
        <v>1423</v>
      </c>
      <c r="F33" s="1716">
        <v>0</v>
      </c>
      <c r="G33" s="77">
        <f>F33+E33</f>
        <v>1423</v>
      </c>
    </row>
    <row r="34" spans="1:7" ht="13.35" customHeight="1">
      <c r="A34" s="80"/>
      <c r="B34" s="84" t="s">
        <v>781</v>
      </c>
      <c r="C34" s="82" t="s">
        <v>532</v>
      </c>
      <c r="D34" s="25"/>
      <c r="E34" s="77">
        <v>100</v>
      </c>
      <c r="F34" s="1716">
        <v>0</v>
      </c>
      <c r="G34" s="77">
        <f>F34+E34</f>
        <v>100</v>
      </c>
    </row>
    <row r="35" spans="1:7" ht="13.35" customHeight="1">
      <c r="A35" s="80"/>
      <c r="B35" s="84" t="s">
        <v>782</v>
      </c>
      <c r="C35" s="82" t="s">
        <v>778</v>
      </c>
      <c r="D35" s="25"/>
      <c r="E35" s="25">
        <v>100</v>
      </c>
      <c r="F35" s="1716">
        <v>0</v>
      </c>
      <c r="G35" s="77">
        <f>F35+E35</f>
        <v>100</v>
      </c>
    </row>
    <row r="36" spans="1:7" ht="13.35" customHeight="1">
      <c r="A36" s="80" t="s">
        <v>517</v>
      </c>
      <c r="B36" s="81">
        <v>46</v>
      </c>
      <c r="C36" s="82" t="s">
        <v>542</v>
      </c>
      <c r="D36" s="25"/>
      <c r="E36" s="32">
        <f>SUM(E33:E35)</f>
        <v>1623</v>
      </c>
      <c r="F36" s="1718">
        <f>SUM(F33:F35)</f>
        <v>0</v>
      </c>
      <c r="G36" s="32">
        <f>SUM(G33:G35)</f>
        <v>1623</v>
      </c>
    </row>
    <row r="37" spans="1:7" ht="9.9499999999999993" customHeight="1">
      <c r="A37" s="80"/>
      <c r="B37" s="84"/>
      <c r="C37" s="82"/>
      <c r="D37" s="83"/>
      <c r="E37" s="77"/>
      <c r="F37" s="77"/>
      <c r="G37" s="77"/>
    </row>
    <row r="38" spans="1:7" ht="13.35" customHeight="1">
      <c r="A38" s="80"/>
      <c r="B38" s="81">
        <v>47</v>
      </c>
      <c r="C38" s="82" t="s">
        <v>546</v>
      </c>
      <c r="D38" s="83"/>
      <c r="E38" s="77"/>
      <c r="F38" s="77"/>
      <c r="G38" s="77"/>
    </row>
    <row r="39" spans="1:7" ht="13.35" customHeight="1">
      <c r="A39" s="1964"/>
      <c r="B39" s="1965" t="s">
        <v>784</v>
      </c>
      <c r="C39" s="1966" t="s">
        <v>532</v>
      </c>
      <c r="D39" s="93"/>
      <c r="E39" s="93">
        <v>100</v>
      </c>
      <c r="F39" s="1719">
        <v>0</v>
      </c>
      <c r="G39" s="93">
        <f>F39+E39</f>
        <v>100</v>
      </c>
    </row>
    <row r="40" spans="1:7" ht="13.35" customHeight="1">
      <c r="A40" s="86"/>
      <c r="B40" s="1967" t="s">
        <v>785</v>
      </c>
      <c r="C40" s="1968" t="s">
        <v>778</v>
      </c>
      <c r="D40" s="48"/>
      <c r="E40" s="48">
        <v>100</v>
      </c>
      <c r="F40" s="1717">
        <v>0</v>
      </c>
      <c r="G40" s="87">
        <f>F40+E40</f>
        <v>100</v>
      </c>
    </row>
    <row r="41" spans="1:7" ht="13.35" customHeight="1">
      <c r="A41" s="80" t="s">
        <v>517</v>
      </c>
      <c r="B41" s="81">
        <v>47</v>
      </c>
      <c r="C41" s="82" t="s">
        <v>546</v>
      </c>
      <c r="D41" s="25"/>
      <c r="E41" s="32">
        <f>SUM(E39:E40)</f>
        <v>200</v>
      </c>
      <c r="F41" s="1718">
        <f>SUM(F39:F40)</f>
        <v>0</v>
      </c>
      <c r="G41" s="32">
        <f>SUM(G39:G40)</f>
        <v>200</v>
      </c>
    </row>
    <row r="42" spans="1:7" ht="9.9499999999999993" customHeight="1">
      <c r="A42" s="80"/>
      <c r="B42" s="84"/>
      <c r="C42" s="82"/>
      <c r="D42" s="83"/>
      <c r="E42" s="77"/>
      <c r="F42" s="77"/>
      <c r="G42" s="77"/>
    </row>
    <row r="43" spans="1:7" ht="13.35" customHeight="1">
      <c r="A43" s="80"/>
      <c r="B43" s="81">
        <v>48</v>
      </c>
      <c r="C43" s="82" t="s">
        <v>550</v>
      </c>
      <c r="D43" s="83"/>
      <c r="E43" s="77"/>
      <c r="F43" s="77"/>
      <c r="G43" s="77"/>
    </row>
    <row r="44" spans="1:7" ht="13.35" customHeight="1">
      <c r="A44" s="80"/>
      <c r="B44" s="84" t="s">
        <v>786</v>
      </c>
      <c r="C44" s="82" t="s">
        <v>528</v>
      </c>
      <c r="D44" s="83"/>
      <c r="E44" s="83">
        <v>127</v>
      </c>
      <c r="F44" s="1716">
        <v>0</v>
      </c>
      <c r="G44" s="83">
        <f>F44+E44</f>
        <v>127</v>
      </c>
    </row>
    <row r="45" spans="1:7" ht="13.35" customHeight="1">
      <c r="A45" s="80"/>
      <c r="B45" s="84" t="s">
        <v>787</v>
      </c>
      <c r="C45" s="82" t="s">
        <v>532</v>
      </c>
      <c r="D45" s="83"/>
      <c r="E45" s="83">
        <v>100</v>
      </c>
      <c r="F45" s="1716">
        <v>0</v>
      </c>
      <c r="G45" s="83">
        <f>F45+E45</f>
        <v>100</v>
      </c>
    </row>
    <row r="46" spans="1:7" ht="13.35" customHeight="1">
      <c r="A46" s="80"/>
      <c r="B46" s="84" t="s">
        <v>788</v>
      </c>
      <c r="C46" s="82" t="s">
        <v>778</v>
      </c>
      <c r="D46" s="83"/>
      <c r="E46" s="25">
        <v>100</v>
      </c>
      <c r="F46" s="1716">
        <v>0</v>
      </c>
      <c r="G46" s="83">
        <f>F46+E46</f>
        <v>100</v>
      </c>
    </row>
    <row r="47" spans="1:7" ht="13.35" customHeight="1">
      <c r="A47" s="80" t="s">
        <v>517</v>
      </c>
      <c r="B47" s="81">
        <v>48</v>
      </c>
      <c r="C47" s="82" t="s">
        <v>550</v>
      </c>
      <c r="D47" s="25"/>
      <c r="E47" s="32">
        <f>SUM(E44:E46)</f>
        <v>327</v>
      </c>
      <c r="F47" s="1718">
        <f>SUM(F44:F46)</f>
        <v>0</v>
      </c>
      <c r="G47" s="32">
        <f>SUM(G44:G46)</f>
        <v>327</v>
      </c>
    </row>
    <row r="48" spans="1:7" ht="13.35" customHeight="1">
      <c r="A48" s="80" t="s">
        <v>517</v>
      </c>
      <c r="B48" s="81">
        <v>60</v>
      </c>
      <c r="C48" s="82" t="s">
        <v>1051</v>
      </c>
      <c r="D48" s="25"/>
      <c r="E48" s="32">
        <f>E47+E41+E36+E31+E25</f>
        <v>9342</v>
      </c>
      <c r="F48" s="32">
        <f>F47+F41+F36+F31+F25</f>
        <v>2710</v>
      </c>
      <c r="G48" s="32">
        <f>G47+G41+G36+G31+G25</f>
        <v>12052</v>
      </c>
    </row>
    <row r="49" spans="1:8" ht="13.35" customHeight="1">
      <c r="A49" s="80" t="s">
        <v>517</v>
      </c>
      <c r="B49" s="88">
        <v>1E-3</v>
      </c>
      <c r="C49" s="89" t="s">
        <v>524</v>
      </c>
      <c r="D49" s="25"/>
      <c r="E49" s="32">
        <f>E48</f>
        <v>9342</v>
      </c>
      <c r="F49" s="32">
        <f>F48</f>
        <v>2710</v>
      </c>
      <c r="G49" s="32">
        <f>G48</f>
        <v>12052</v>
      </c>
      <c r="H49" s="58" t="s">
        <v>697</v>
      </c>
    </row>
    <row r="50" spans="1:8" ht="9.9499999999999993" customHeight="1">
      <c r="A50" s="80"/>
      <c r="B50" s="90"/>
      <c r="C50" s="91"/>
      <c r="D50" s="83"/>
      <c r="E50" s="83"/>
      <c r="F50" s="83"/>
      <c r="G50" s="83"/>
    </row>
    <row r="51" spans="1:8" ht="13.5" customHeight="1">
      <c r="A51" s="80"/>
      <c r="B51" s="88">
        <v>0.10100000000000001</v>
      </c>
      <c r="C51" s="91" t="s">
        <v>789</v>
      </c>
      <c r="D51" s="83"/>
      <c r="E51" s="83"/>
      <c r="F51" s="83"/>
      <c r="G51" s="83"/>
    </row>
    <row r="52" spans="1:8" ht="13.5" customHeight="1">
      <c r="A52" s="80"/>
      <c r="B52" s="92">
        <v>61</v>
      </c>
      <c r="C52" s="82" t="s">
        <v>790</v>
      </c>
      <c r="D52" s="83"/>
      <c r="E52" s="83"/>
      <c r="F52" s="83"/>
      <c r="G52" s="83"/>
    </row>
    <row r="53" spans="1:8" ht="13.5" customHeight="1">
      <c r="A53" s="80"/>
      <c r="B53" s="92">
        <v>44</v>
      </c>
      <c r="C53" s="82" t="s">
        <v>526</v>
      </c>
      <c r="D53" s="83"/>
      <c r="E53" s="83"/>
      <c r="F53" s="83"/>
      <c r="G53" s="83"/>
    </row>
    <row r="54" spans="1:8" ht="13.5" customHeight="1">
      <c r="A54" s="80"/>
      <c r="B54" s="84" t="s">
        <v>791</v>
      </c>
      <c r="C54" s="82" t="s">
        <v>528</v>
      </c>
      <c r="D54" s="83"/>
      <c r="E54" s="83">
        <v>516</v>
      </c>
      <c r="F54" s="25">
        <v>2435</v>
      </c>
      <c r="G54" s="83">
        <f>F54+E54</f>
        <v>2951</v>
      </c>
      <c r="H54" s="58" t="s">
        <v>697</v>
      </c>
    </row>
    <row r="55" spans="1:8" ht="13.35" customHeight="1">
      <c r="A55" s="80"/>
      <c r="B55" s="84" t="s">
        <v>795</v>
      </c>
      <c r="C55" s="82" t="s">
        <v>796</v>
      </c>
      <c r="D55" s="83"/>
      <c r="E55" s="34">
        <v>4000</v>
      </c>
      <c r="F55" s="1719">
        <v>0</v>
      </c>
      <c r="G55" s="34">
        <f>F55+E55</f>
        <v>4000</v>
      </c>
      <c r="H55" s="58" t="s">
        <v>2091</v>
      </c>
    </row>
    <row r="56" spans="1:8" ht="29.25" customHeight="1">
      <c r="A56" s="80"/>
      <c r="B56" s="84" t="s">
        <v>420</v>
      </c>
      <c r="C56" s="82" t="s">
        <v>422</v>
      </c>
      <c r="D56" s="30"/>
      <c r="E56" s="1716">
        <v>0</v>
      </c>
      <c r="F56" s="25">
        <v>10000</v>
      </c>
      <c r="G56" s="25">
        <f>F56</f>
        <v>10000</v>
      </c>
      <c r="H56" s="58" t="s">
        <v>1509</v>
      </c>
    </row>
    <row r="57" spans="1:8">
      <c r="A57" s="80"/>
      <c r="B57" s="84" t="s">
        <v>421</v>
      </c>
      <c r="C57" s="82" t="s">
        <v>423</v>
      </c>
      <c r="D57" s="30"/>
      <c r="E57" s="1716">
        <v>0</v>
      </c>
      <c r="F57" s="25">
        <v>4000</v>
      </c>
      <c r="G57" s="25">
        <f>F57</f>
        <v>4000</v>
      </c>
      <c r="H57" s="58" t="s">
        <v>1501</v>
      </c>
    </row>
    <row r="58" spans="1:8" ht="13.35" customHeight="1">
      <c r="A58" s="80" t="s">
        <v>517</v>
      </c>
      <c r="B58" s="92">
        <v>44</v>
      </c>
      <c r="C58" s="82" t="s">
        <v>526</v>
      </c>
      <c r="D58" s="25"/>
      <c r="E58" s="32">
        <f>SUM(E54:E57)</f>
        <v>4516</v>
      </c>
      <c r="F58" s="32">
        <f>SUM(F54:F57)</f>
        <v>16435</v>
      </c>
      <c r="G58" s="32">
        <f>SUM(G54:G57)</f>
        <v>20951</v>
      </c>
    </row>
    <row r="59" spans="1:8" ht="13.5" customHeight="1">
      <c r="A59" s="80"/>
      <c r="B59" s="92"/>
      <c r="C59" s="82"/>
      <c r="D59" s="83"/>
      <c r="E59" s="83"/>
      <c r="F59" s="83"/>
      <c r="G59" s="83"/>
    </row>
    <row r="60" spans="1:8" ht="13.35" customHeight="1">
      <c r="A60" s="80"/>
      <c r="B60" s="92">
        <v>45</v>
      </c>
      <c r="C60" s="82" t="s">
        <v>537</v>
      </c>
      <c r="D60" s="83"/>
      <c r="E60" s="83"/>
      <c r="F60" s="83"/>
      <c r="G60" s="83"/>
    </row>
    <row r="61" spans="1:8" ht="13.35" customHeight="1">
      <c r="A61" s="80"/>
      <c r="B61" s="84" t="s">
        <v>797</v>
      </c>
      <c r="C61" s="82" t="s">
        <v>528</v>
      </c>
      <c r="D61" s="83"/>
      <c r="E61" s="77">
        <v>205</v>
      </c>
      <c r="F61" s="1716">
        <v>0</v>
      </c>
      <c r="G61" s="83">
        <f>F61+E61</f>
        <v>205</v>
      </c>
      <c r="H61" s="58" t="s">
        <v>697</v>
      </c>
    </row>
    <row r="62" spans="1:8" ht="13.35" customHeight="1">
      <c r="A62" s="80" t="s">
        <v>517</v>
      </c>
      <c r="B62" s="92">
        <v>45</v>
      </c>
      <c r="C62" s="82" t="s">
        <v>537</v>
      </c>
      <c r="D62" s="25"/>
      <c r="E62" s="32">
        <f>SUM(E61:E61)</f>
        <v>205</v>
      </c>
      <c r="F62" s="1718">
        <f>SUM(F61:F61)</f>
        <v>0</v>
      </c>
      <c r="G62" s="32">
        <f>SUM(G61:G61)</f>
        <v>205</v>
      </c>
    </row>
    <row r="63" spans="1:8" ht="13.5" customHeight="1">
      <c r="A63" s="80"/>
      <c r="B63" s="92"/>
      <c r="C63" s="82"/>
      <c r="D63" s="83"/>
      <c r="E63" s="25"/>
      <c r="F63" s="83"/>
      <c r="G63" s="83"/>
    </row>
    <row r="64" spans="1:8" ht="13.35" customHeight="1">
      <c r="A64" s="80"/>
      <c r="B64" s="92">
        <v>46</v>
      </c>
      <c r="C64" s="82" t="s">
        <v>542</v>
      </c>
      <c r="D64" s="83"/>
      <c r="E64" s="83"/>
      <c r="F64" s="83"/>
      <c r="G64" s="83"/>
    </row>
    <row r="65" spans="1:8" ht="13.35" customHeight="1">
      <c r="A65" s="80"/>
      <c r="B65" s="84" t="s">
        <v>798</v>
      </c>
      <c r="C65" s="82" t="s">
        <v>528</v>
      </c>
      <c r="D65" s="83"/>
      <c r="E65" s="77">
        <v>69</v>
      </c>
      <c r="F65" s="83">
        <v>639</v>
      </c>
      <c r="G65" s="83">
        <f>F65+E65</f>
        <v>708</v>
      </c>
    </row>
    <row r="66" spans="1:8" ht="13.35" customHeight="1">
      <c r="A66" s="80"/>
      <c r="B66" s="84" t="s">
        <v>799</v>
      </c>
      <c r="C66" s="82" t="s">
        <v>188</v>
      </c>
      <c r="D66" s="83"/>
      <c r="E66" s="25">
        <v>1451</v>
      </c>
      <c r="F66" s="1716">
        <v>0</v>
      </c>
      <c r="G66" s="78">
        <f>F66+E66</f>
        <v>1451</v>
      </c>
    </row>
    <row r="67" spans="1:8" ht="13.35" customHeight="1">
      <c r="A67" s="80" t="s">
        <v>517</v>
      </c>
      <c r="B67" s="92">
        <v>46</v>
      </c>
      <c r="C67" s="82" t="s">
        <v>542</v>
      </c>
      <c r="D67" s="25"/>
      <c r="E67" s="32">
        <f>SUM(E65:E66)</f>
        <v>1520</v>
      </c>
      <c r="F67" s="32">
        <f>SUM(F65:F66)</f>
        <v>639</v>
      </c>
      <c r="G67" s="32">
        <f>SUM(G65:G66)</f>
        <v>2159</v>
      </c>
      <c r="H67" s="58" t="s">
        <v>697</v>
      </c>
    </row>
    <row r="68" spans="1:8" ht="13.5" customHeight="1">
      <c r="A68" s="80"/>
      <c r="B68" s="92"/>
      <c r="C68" s="82"/>
      <c r="D68" s="83"/>
      <c r="E68" s="83"/>
      <c r="F68" s="83"/>
      <c r="G68" s="83"/>
    </row>
    <row r="69" spans="1:8" ht="13.35" customHeight="1">
      <c r="A69" s="80"/>
      <c r="B69" s="92">
        <v>47</v>
      </c>
      <c r="C69" s="82" t="s">
        <v>546</v>
      </c>
      <c r="D69" s="83"/>
      <c r="E69" s="83"/>
      <c r="F69" s="83"/>
      <c r="G69" s="83"/>
    </row>
    <row r="70" spans="1:8" ht="13.35" customHeight="1">
      <c r="A70" s="80"/>
      <c r="B70" s="84" t="s">
        <v>885</v>
      </c>
      <c r="C70" s="82" t="s">
        <v>188</v>
      </c>
      <c r="D70" s="83"/>
      <c r="E70" s="25">
        <v>230</v>
      </c>
      <c r="F70" s="1716">
        <v>0</v>
      </c>
      <c r="G70" s="78">
        <f>F70+E70</f>
        <v>230</v>
      </c>
    </row>
    <row r="71" spans="1:8">
      <c r="A71" s="80" t="s">
        <v>517</v>
      </c>
      <c r="B71" s="92">
        <v>47</v>
      </c>
      <c r="C71" s="82" t="s">
        <v>546</v>
      </c>
      <c r="D71" s="25"/>
      <c r="E71" s="32">
        <f>SUM(E70:E70)</f>
        <v>230</v>
      </c>
      <c r="F71" s="1718">
        <f>SUM(F70:F70)</f>
        <v>0</v>
      </c>
      <c r="G71" s="32">
        <f>SUM(G70:G70)</f>
        <v>230</v>
      </c>
      <c r="H71" s="58" t="s">
        <v>697</v>
      </c>
    </row>
    <row r="72" spans="1:8">
      <c r="A72" s="80"/>
      <c r="B72" s="92"/>
      <c r="C72" s="82"/>
      <c r="D72" s="83"/>
      <c r="E72" s="83"/>
      <c r="F72" s="83"/>
      <c r="G72" s="83"/>
    </row>
    <row r="73" spans="1:8" ht="14.1" customHeight="1">
      <c r="A73" s="80"/>
      <c r="B73" s="92">
        <v>48</v>
      </c>
      <c r="C73" s="82" t="s">
        <v>550</v>
      </c>
      <c r="D73" s="83"/>
      <c r="E73" s="83"/>
      <c r="F73" s="83"/>
      <c r="G73" s="83"/>
    </row>
    <row r="74" spans="1:8" ht="14.1" customHeight="1">
      <c r="A74" s="1964"/>
      <c r="B74" s="1965" t="s">
        <v>888</v>
      </c>
      <c r="C74" s="1966" t="s">
        <v>528</v>
      </c>
      <c r="D74" s="34"/>
      <c r="E74" s="93">
        <v>238</v>
      </c>
      <c r="F74" s="93">
        <v>1023</v>
      </c>
      <c r="G74" s="93">
        <f>F74+E74</f>
        <v>1261</v>
      </c>
    </row>
    <row r="75" spans="1:8" ht="14.1" customHeight="1">
      <c r="A75" s="86"/>
      <c r="B75" s="1967" t="s">
        <v>889</v>
      </c>
      <c r="C75" s="1968" t="s">
        <v>188</v>
      </c>
      <c r="D75" s="87"/>
      <c r="E75" s="48">
        <v>150</v>
      </c>
      <c r="F75" s="1717">
        <v>0</v>
      </c>
      <c r="G75" s="48">
        <f>F75+E75</f>
        <v>150</v>
      </c>
    </row>
    <row r="76" spans="1:8" ht="14.1" customHeight="1">
      <c r="A76" s="80" t="s">
        <v>517</v>
      </c>
      <c r="B76" s="92">
        <v>48</v>
      </c>
      <c r="C76" s="82" t="s">
        <v>550</v>
      </c>
      <c r="D76" s="25"/>
      <c r="E76" s="32">
        <f>SUM(E74:E75)</f>
        <v>388</v>
      </c>
      <c r="F76" s="32">
        <f>SUM(F74:F75)</f>
        <v>1023</v>
      </c>
      <c r="G76" s="32">
        <f>SUM(G74:G75)</f>
        <v>1411</v>
      </c>
      <c r="H76" s="58" t="s">
        <v>697</v>
      </c>
    </row>
    <row r="77" spans="1:8" ht="14.1" customHeight="1">
      <c r="A77" s="80" t="s">
        <v>517</v>
      </c>
      <c r="B77" s="92">
        <v>61</v>
      </c>
      <c r="C77" s="82" t="s">
        <v>790</v>
      </c>
      <c r="D77" s="25"/>
      <c r="E77" s="32">
        <f>E76+E71+E67+E62+E58</f>
        <v>6859</v>
      </c>
      <c r="F77" s="32">
        <f>F76+F71+F67+F62+F58</f>
        <v>18097</v>
      </c>
      <c r="G77" s="32">
        <f>G76+G71+G67+G62+G58</f>
        <v>24956</v>
      </c>
    </row>
    <row r="78" spans="1:8" ht="18.75" customHeight="1">
      <c r="A78" s="80"/>
      <c r="B78" s="92"/>
      <c r="C78" s="82"/>
      <c r="D78" s="83"/>
      <c r="E78" s="83"/>
      <c r="F78" s="83"/>
      <c r="G78" s="83"/>
    </row>
    <row r="79" spans="1:8" ht="25.5">
      <c r="A79" s="80"/>
      <c r="B79" s="92">
        <v>62</v>
      </c>
      <c r="C79" s="82" t="s">
        <v>892</v>
      </c>
      <c r="D79" s="83"/>
      <c r="E79" s="77"/>
      <c r="F79" s="77"/>
      <c r="G79" s="77"/>
    </row>
    <row r="80" spans="1:8" ht="25.5">
      <c r="A80" s="80"/>
      <c r="B80" s="84" t="s">
        <v>893</v>
      </c>
      <c r="C80" s="82" t="s">
        <v>894</v>
      </c>
      <c r="D80" s="83"/>
      <c r="E80" s="25">
        <v>3000</v>
      </c>
      <c r="F80" s="1716">
        <v>0</v>
      </c>
      <c r="G80" s="25">
        <f>F80+E80</f>
        <v>3000</v>
      </c>
      <c r="H80" s="58" t="s">
        <v>1502</v>
      </c>
    </row>
    <row r="81" spans="1:7" ht="25.5">
      <c r="A81" s="80" t="s">
        <v>517</v>
      </c>
      <c r="B81" s="92">
        <v>62</v>
      </c>
      <c r="C81" s="82" t="s">
        <v>892</v>
      </c>
      <c r="D81" s="83"/>
      <c r="E81" s="32">
        <f>E80</f>
        <v>3000</v>
      </c>
      <c r="F81" s="1718">
        <f>F80</f>
        <v>0</v>
      </c>
      <c r="G81" s="32">
        <f>G80</f>
        <v>3000</v>
      </c>
    </row>
    <row r="82" spans="1:7" ht="25.5">
      <c r="A82" s="80" t="s">
        <v>517</v>
      </c>
      <c r="B82" s="88">
        <v>0.10100000000000001</v>
      </c>
      <c r="C82" s="91" t="s">
        <v>895</v>
      </c>
      <c r="D82" s="83"/>
      <c r="E82" s="95">
        <f>E81+E77</f>
        <v>9859</v>
      </c>
      <c r="F82" s="95">
        <f>F81+F77</f>
        <v>18097</v>
      </c>
      <c r="G82" s="95">
        <f>G81+G77</f>
        <v>27956</v>
      </c>
    </row>
    <row r="83" spans="1:7" ht="12" customHeight="1">
      <c r="A83" s="80"/>
      <c r="B83" s="88"/>
      <c r="C83" s="91"/>
      <c r="D83" s="83"/>
      <c r="E83" s="83"/>
      <c r="F83" s="83"/>
      <c r="G83" s="83"/>
    </row>
    <row r="84" spans="1:7" ht="14.1" customHeight="1">
      <c r="A84" s="80"/>
      <c r="B84" s="88">
        <v>0.10199999999999999</v>
      </c>
      <c r="C84" s="91" t="s">
        <v>896</v>
      </c>
      <c r="D84" s="83"/>
      <c r="E84" s="77"/>
      <c r="F84" s="77"/>
      <c r="G84" s="77"/>
    </row>
    <row r="85" spans="1:7" ht="14.1" customHeight="1">
      <c r="A85" s="80"/>
      <c r="B85" s="92">
        <v>63</v>
      </c>
      <c r="C85" s="82" t="s">
        <v>897</v>
      </c>
      <c r="D85" s="83"/>
      <c r="E85" s="77"/>
      <c r="F85" s="77"/>
      <c r="G85" s="77"/>
    </row>
    <row r="86" spans="1:7" ht="14.1" customHeight="1">
      <c r="A86" s="80"/>
      <c r="B86" s="92">
        <v>44</v>
      </c>
      <c r="C86" s="82" t="s">
        <v>526</v>
      </c>
      <c r="D86" s="83"/>
      <c r="E86" s="77"/>
      <c r="F86" s="77"/>
      <c r="G86" s="77"/>
    </row>
    <row r="87" spans="1:7" ht="14.1" customHeight="1">
      <c r="A87" s="80"/>
      <c r="B87" s="84" t="s">
        <v>898</v>
      </c>
      <c r="C87" s="82" t="s">
        <v>528</v>
      </c>
      <c r="D87" s="83"/>
      <c r="E87" s="77">
        <v>480</v>
      </c>
      <c r="F87" s="78">
        <v>480</v>
      </c>
      <c r="G87" s="77">
        <f>F87+E87</f>
        <v>960</v>
      </c>
    </row>
    <row r="88" spans="1:7" ht="14.1" customHeight="1">
      <c r="A88" s="80"/>
      <c r="B88" s="84" t="s">
        <v>424</v>
      </c>
      <c r="C88" s="82" t="s">
        <v>425</v>
      </c>
      <c r="D88" s="30"/>
      <c r="E88" s="1716">
        <v>0</v>
      </c>
      <c r="F88" s="25">
        <v>5000</v>
      </c>
      <c r="G88" s="25">
        <f>F88</f>
        <v>5000</v>
      </c>
    </row>
    <row r="89" spans="1:7" ht="14.1" customHeight="1">
      <c r="A89" s="80" t="s">
        <v>517</v>
      </c>
      <c r="B89" s="92">
        <v>44</v>
      </c>
      <c r="C89" s="82" t="s">
        <v>526</v>
      </c>
      <c r="D89" s="25"/>
      <c r="E89" s="32">
        <f>SUM(E87:E88)</f>
        <v>480</v>
      </c>
      <c r="F89" s="32">
        <f>SUM(F87:F88)</f>
        <v>5480</v>
      </c>
      <c r="G89" s="32">
        <f>SUM(G87:G88)</f>
        <v>5960</v>
      </c>
    </row>
    <row r="90" spans="1:7" ht="10.5" customHeight="1">
      <c r="A90" s="80"/>
      <c r="B90" s="92"/>
      <c r="C90" s="82"/>
      <c r="D90" s="83"/>
      <c r="E90" s="83"/>
      <c r="F90" s="83"/>
      <c r="G90" s="83"/>
    </row>
    <row r="91" spans="1:7" ht="13.35" customHeight="1">
      <c r="A91" s="80"/>
      <c r="B91" s="92">
        <v>45</v>
      </c>
      <c r="C91" s="82" t="s">
        <v>537</v>
      </c>
      <c r="D91" s="83"/>
      <c r="E91" s="83"/>
      <c r="F91" s="83"/>
      <c r="G91" s="83"/>
    </row>
    <row r="92" spans="1:7" ht="13.35" customHeight="1">
      <c r="A92" s="80"/>
      <c r="B92" s="84" t="s">
        <v>1945</v>
      </c>
      <c r="C92" s="82" t="s">
        <v>528</v>
      </c>
      <c r="D92" s="83"/>
      <c r="E92" s="83">
        <v>23</v>
      </c>
      <c r="F92" s="1716">
        <v>0</v>
      </c>
      <c r="G92" s="83">
        <f>F92+E92</f>
        <v>23</v>
      </c>
    </row>
    <row r="93" spans="1:7" ht="13.35" customHeight="1">
      <c r="A93" s="80"/>
      <c r="B93" s="84" t="s">
        <v>1946</v>
      </c>
      <c r="C93" s="82" t="s">
        <v>188</v>
      </c>
      <c r="D93" s="83"/>
      <c r="E93" s="25">
        <v>553</v>
      </c>
      <c r="F93" s="1716">
        <v>0</v>
      </c>
      <c r="G93" s="78">
        <f>F93+E93</f>
        <v>553</v>
      </c>
    </row>
    <row r="94" spans="1:7" ht="13.35" customHeight="1">
      <c r="A94" s="80" t="s">
        <v>517</v>
      </c>
      <c r="B94" s="92">
        <v>45</v>
      </c>
      <c r="C94" s="82" t="s">
        <v>537</v>
      </c>
      <c r="D94" s="25"/>
      <c r="E94" s="32">
        <f>SUM(E92:E93)</f>
        <v>576</v>
      </c>
      <c r="F94" s="1718">
        <f>SUM(F92:F93)</f>
        <v>0</v>
      </c>
      <c r="G94" s="32">
        <f>SUM(G92:G93)</f>
        <v>576</v>
      </c>
    </row>
    <row r="95" spans="1:7" ht="10.5" customHeight="1">
      <c r="A95" s="80"/>
      <c r="B95" s="92"/>
      <c r="C95" s="82"/>
      <c r="D95" s="83"/>
      <c r="E95" s="83"/>
      <c r="F95" s="83"/>
      <c r="G95" s="83"/>
    </row>
    <row r="96" spans="1:7" ht="13.35" customHeight="1">
      <c r="A96" s="80"/>
      <c r="B96" s="92">
        <v>46</v>
      </c>
      <c r="C96" s="82" t="s">
        <v>542</v>
      </c>
      <c r="D96" s="83"/>
      <c r="E96" s="83"/>
      <c r="F96" s="83"/>
      <c r="G96" s="83"/>
    </row>
    <row r="97" spans="1:11" ht="13.35" customHeight="1">
      <c r="A97" s="80"/>
      <c r="B97" s="84" t="s">
        <v>1947</v>
      </c>
      <c r="C97" s="82" t="s">
        <v>528</v>
      </c>
      <c r="D97" s="30"/>
      <c r="E97" s="1721">
        <v>0</v>
      </c>
      <c r="F97" s="25">
        <v>18</v>
      </c>
      <c r="G97" s="83">
        <f>F97+E97</f>
        <v>18</v>
      </c>
    </row>
    <row r="98" spans="1:11" ht="13.35" customHeight="1">
      <c r="A98" s="80"/>
      <c r="B98" s="84" t="s">
        <v>1948</v>
      </c>
      <c r="C98" s="82" t="s">
        <v>188</v>
      </c>
      <c r="D98" s="83"/>
      <c r="E98" s="25">
        <v>880</v>
      </c>
      <c r="F98" s="1721">
        <v>0</v>
      </c>
      <c r="G98" s="83">
        <f>F98+E98</f>
        <v>880</v>
      </c>
    </row>
    <row r="99" spans="1:11" ht="13.35" customHeight="1">
      <c r="A99" s="80" t="s">
        <v>517</v>
      </c>
      <c r="B99" s="92">
        <v>46</v>
      </c>
      <c r="C99" s="82" t="s">
        <v>542</v>
      </c>
      <c r="D99" s="25"/>
      <c r="E99" s="32">
        <f>SUM(E97:E98)</f>
        <v>880</v>
      </c>
      <c r="F99" s="32">
        <f>SUM(F97:F98)</f>
        <v>18</v>
      </c>
      <c r="G99" s="32">
        <f>SUM(G97:G98)</f>
        <v>898</v>
      </c>
    </row>
    <row r="100" spans="1:11" ht="10.5" customHeight="1">
      <c r="A100" s="80"/>
      <c r="B100" s="92"/>
      <c r="C100" s="82"/>
      <c r="D100" s="83"/>
      <c r="E100" s="83"/>
      <c r="F100" s="83"/>
      <c r="G100" s="83"/>
    </row>
    <row r="101" spans="1:11" ht="13.35" customHeight="1">
      <c r="A101" s="80"/>
      <c r="B101" s="92">
        <v>47</v>
      </c>
      <c r="C101" s="82" t="s">
        <v>546</v>
      </c>
      <c r="D101" s="83"/>
      <c r="E101" s="83"/>
      <c r="F101" s="83"/>
      <c r="G101" s="83"/>
    </row>
    <row r="102" spans="1:11" ht="13.35" customHeight="1">
      <c r="A102" s="80"/>
      <c r="B102" s="84" t="s">
        <v>1949</v>
      </c>
      <c r="C102" s="82" t="s">
        <v>188</v>
      </c>
      <c r="D102" s="83"/>
      <c r="E102" s="25">
        <v>850</v>
      </c>
      <c r="F102" s="1716">
        <v>0</v>
      </c>
      <c r="G102" s="83">
        <f>F102+E102</f>
        <v>850</v>
      </c>
    </row>
    <row r="103" spans="1:11" ht="13.35" customHeight="1">
      <c r="A103" s="80" t="s">
        <v>517</v>
      </c>
      <c r="B103" s="92">
        <v>47</v>
      </c>
      <c r="C103" s="82" t="s">
        <v>546</v>
      </c>
      <c r="D103" s="25"/>
      <c r="E103" s="32">
        <f>SUM(E102:E102)</f>
        <v>850</v>
      </c>
      <c r="F103" s="1718">
        <f>SUM(F102:F102)</f>
        <v>0</v>
      </c>
      <c r="G103" s="32">
        <f>SUM(G102:G102)</f>
        <v>850</v>
      </c>
    </row>
    <row r="104" spans="1:11" ht="10.5" customHeight="1">
      <c r="A104" s="80"/>
      <c r="B104" s="92"/>
      <c r="C104" s="82"/>
      <c r="D104" s="83"/>
      <c r="E104" s="83"/>
      <c r="F104" s="83"/>
      <c r="G104" s="83"/>
    </row>
    <row r="105" spans="1:11" ht="13.35" customHeight="1">
      <c r="A105" s="80"/>
      <c r="B105" s="92">
        <v>48</v>
      </c>
      <c r="C105" s="82" t="s">
        <v>550</v>
      </c>
      <c r="D105" s="83"/>
      <c r="E105" s="83"/>
      <c r="F105" s="83"/>
      <c r="G105" s="83"/>
    </row>
    <row r="106" spans="1:11" ht="13.35" customHeight="1">
      <c r="A106" s="1964"/>
      <c r="B106" s="1965" t="s">
        <v>1950</v>
      </c>
      <c r="C106" s="1966" t="s">
        <v>528</v>
      </c>
      <c r="D106" s="34"/>
      <c r="E106" s="1719">
        <v>0</v>
      </c>
      <c r="F106" s="34">
        <v>733</v>
      </c>
      <c r="G106" s="93">
        <f>F106+E106</f>
        <v>733</v>
      </c>
    </row>
    <row r="107" spans="1:11" ht="13.35" customHeight="1">
      <c r="A107" s="86" t="s">
        <v>517</v>
      </c>
      <c r="B107" s="94">
        <v>48</v>
      </c>
      <c r="C107" s="1968" t="s">
        <v>550</v>
      </c>
      <c r="D107" s="48"/>
      <c r="E107" s="1718">
        <f>SUM(E106:E106)</f>
        <v>0</v>
      </c>
      <c r="F107" s="32">
        <f>SUM(F106:F106)</f>
        <v>733</v>
      </c>
      <c r="G107" s="32">
        <f>SUM(G106:G106)</f>
        <v>733</v>
      </c>
    </row>
    <row r="108" spans="1:11" ht="13.35" customHeight="1">
      <c r="A108" s="80" t="s">
        <v>517</v>
      </c>
      <c r="B108" s="92">
        <v>63</v>
      </c>
      <c r="C108" s="82" t="s">
        <v>897</v>
      </c>
      <c r="D108" s="25"/>
      <c r="E108" s="32">
        <f>E107+E103+E99+E94+E89</f>
        <v>2786</v>
      </c>
      <c r="F108" s="32">
        <f>F107+F103+F99+F94+F89</f>
        <v>6231</v>
      </c>
      <c r="G108" s="32">
        <f>G107+G103+G99+G94+G89</f>
        <v>9017</v>
      </c>
    </row>
    <row r="109" spans="1:11" ht="13.35" customHeight="1">
      <c r="A109" s="80"/>
      <c r="B109" s="92"/>
      <c r="C109" s="82"/>
      <c r="D109" s="25"/>
      <c r="E109" s="25"/>
      <c r="F109" s="25"/>
      <c r="G109" s="25"/>
    </row>
    <row r="110" spans="1:11" ht="13.35" customHeight="1">
      <c r="A110" s="80"/>
      <c r="B110" s="92">
        <v>65</v>
      </c>
      <c r="C110" s="82" t="s">
        <v>1790</v>
      </c>
      <c r="D110" s="25"/>
      <c r="E110" s="25"/>
      <c r="F110" s="25"/>
      <c r="G110" s="25"/>
    </row>
    <row r="111" spans="1:11" s="627" customFormat="1" ht="13.35" customHeight="1">
      <c r="A111" s="80"/>
      <c r="B111" s="92" t="s">
        <v>1791</v>
      </c>
      <c r="C111" s="82" t="s">
        <v>1792</v>
      </c>
      <c r="D111" s="25"/>
      <c r="E111" s="25">
        <v>635</v>
      </c>
      <c r="F111" s="1716">
        <v>0</v>
      </c>
      <c r="G111" s="25">
        <f>F111+E111</f>
        <v>635</v>
      </c>
      <c r="H111" s="58"/>
      <c r="I111" s="58"/>
      <c r="J111" s="58"/>
      <c r="K111" s="58"/>
    </row>
    <row r="112" spans="1:11" ht="15" customHeight="1">
      <c r="A112" s="80"/>
      <c r="B112" s="92"/>
      <c r="C112" s="82"/>
      <c r="D112" s="83"/>
      <c r="E112" s="83"/>
      <c r="F112" s="83"/>
      <c r="G112" s="83"/>
    </row>
    <row r="113" spans="1:8" ht="13.35" customHeight="1">
      <c r="A113" s="80"/>
      <c r="B113" s="96">
        <v>67</v>
      </c>
      <c r="C113" s="82" t="s">
        <v>1951</v>
      </c>
      <c r="D113" s="83"/>
      <c r="E113" s="77"/>
      <c r="F113" s="77"/>
      <c r="G113" s="77"/>
    </row>
    <row r="114" spans="1:8" ht="13.35" customHeight="1">
      <c r="A114" s="80"/>
      <c r="B114" s="96" t="s">
        <v>1952</v>
      </c>
      <c r="C114" s="82" t="s">
        <v>528</v>
      </c>
      <c r="D114" s="30"/>
      <c r="E114" s="1716">
        <v>0</v>
      </c>
      <c r="F114" s="78">
        <v>148</v>
      </c>
      <c r="G114" s="77">
        <f>F114+E114</f>
        <v>148</v>
      </c>
    </row>
    <row r="115" spans="1:8" ht="13.35" customHeight="1">
      <c r="A115" s="80"/>
      <c r="B115" s="84" t="s">
        <v>1954</v>
      </c>
      <c r="C115" s="82" t="s">
        <v>532</v>
      </c>
      <c r="D115" s="83"/>
      <c r="E115" s="78">
        <v>100</v>
      </c>
      <c r="F115" s="1721">
        <v>0</v>
      </c>
      <c r="G115" s="77">
        <f>F115+E115</f>
        <v>100</v>
      </c>
    </row>
    <row r="116" spans="1:8" ht="13.35" customHeight="1">
      <c r="A116" s="80" t="s">
        <v>517</v>
      </c>
      <c r="B116" s="96">
        <v>67</v>
      </c>
      <c r="C116" s="82" t="s">
        <v>1951</v>
      </c>
      <c r="D116" s="25"/>
      <c r="E116" s="32">
        <f>SUM(E114:E115)</f>
        <v>100</v>
      </c>
      <c r="F116" s="32">
        <f>SUM(F114:F115)</f>
        <v>148</v>
      </c>
      <c r="G116" s="32">
        <f>SUM(G114:G115)</f>
        <v>248</v>
      </c>
    </row>
    <row r="117" spans="1:8" ht="13.35" customHeight="1">
      <c r="A117" s="80" t="s">
        <v>517</v>
      </c>
      <c r="B117" s="88">
        <v>0.10199999999999999</v>
      </c>
      <c r="C117" s="91" t="s">
        <v>896</v>
      </c>
      <c r="D117" s="25"/>
      <c r="E117" s="32">
        <f>E116+E111+E108</f>
        <v>3521</v>
      </c>
      <c r="F117" s="32">
        <f>F116+F111+F108</f>
        <v>6379</v>
      </c>
      <c r="G117" s="32">
        <f>G116+G111+G108</f>
        <v>9900</v>
      </c>
      <c r="H117" s="58" t="s">
        <v>697</v>
      </c>
    </row>
    <row r="118" spans="1:8" ht="15" customHeight="1">
      <c r="A118" s="80"/>
      <c r="B118" s="99"/>
      <c r="C118" s="91"/>
      <c r="D118" s="83"/>
      <c r="E118" s="83"/>
      <c r="F118" s="83"/>
      <c r="G118" s="83"/>
    </row>
    <row r="119" spans="1:8" ht="13.35" customHeight="1">
      <c r="A119" s="80"/>
      <c r="B119" s="88">
        <v>0.10299999999999999</v>
      </c>
      <c r="C119" s="91" t="s">
        <v>1956</v>
      </c>
      <c r="D119" s="83"/>
      <c r="E119" s="77"/>
      <c r="F119" s="77"/>
      <c r="G119" s="77"/>
    </row>
    <row r="120" spans="1:8" ht="13.35" customHeight="1">
      <c r="A120" s="80"/>
      <c r="B120" s="92">
        <v>68</v>
      </c>
      <c r="C120" s="82" t="s">
        <v>1957</v>
      </c>
      <c r="D120" s="83"/>
      <c r="E120" s="77"/>
      <c r="F120" s="77"/>
      <c r="G120" s="77"/>
    </row>
    <row r="121" spans="1:8" ht="13.7" customHeight="1">
      <c r="A121" s="80"/>
      <c r="B121" s="92">
        <v>48</v>
      </c>
      <c r="C121" s="82" t="s">
        <v>550</v>
      </c>
      <c r="D121" s="30"/>
      <c r="E121" s="77"/>
      <c r="F121" s="78"/>
      <c r="G121" s="77"/>
    </row>
    <row r="122" spans="1:8" ht="13.7" customHeight="1">
      <c r="A122" s="80"/>
      <c r="B122" s="84" t="s">
        <v>1086</v>
      </c>
      <c r="C122" s="82" t="s">
        <v>528</v>
      </c>
      <c r="D122" s="30"/>
      <c r="E122" s="1721">
        <v>0</v>
      </c>
      <c r="F122" s="78">
        <v>310</v>
      </c>
      <c r="G122" s="77">
        <f>F122+E122</f>
        <v>310</v>
      </c>
    </row>
    <row r="123" spans="1:8" ht="13.7" customHeight="1">
      <c r="A123" s="80" t="s">
        <v>517</v>
      </c>
      <c r="B123" s="92">
        <v>48</v>
      </c>
      <c r="C123" s="82" t="s">
        <v>550</v>
      </c>
      <c r="D123" s="30"/>
      <c r="E123" s="1718">
        <f>SUM(E122:E122)</f>
        <v>0</v>
      </c>
      <c r="F123" s="32">
        <f>SUM(F122:F122)</f>
        <v>310</v>
      </c>
      <c r="G123" s="32">
        <f>SUM(G122:G122)</f>
        <v>310</v>
      </c>
    </row>
    <row r="124" spans="1:8" ht="13.7" customHeight="1">
      <c r="A124" s="80" t="s">
        <v>517</v>
      </c>
      <c r="B124" s="92">
        <v>68</v>
      </c>
      <c r="C124" s="82" t="s">
        <v>1957</v>
      </c>
      <c r="D124" s="83"/>
      <c r="E124" s="1718">
        <f t="shared" ref="E124:G125" si="0">E123</f>
        <v>0</v>
      </c>
      <c r="F124" s="95">
        <f t="shared" si="0"/>
        <v>310</v>
      </c>
      <c r="G124" s="95">
        <f t="shared" si="0"/>
        <v>310</v>
      </c>
    </row>
    <row r="125" spans="1:8" ht="13.7" customHeight="1">
      <c r="A125" s="80" t="s">
        <v>517</v>
      </c>
      <c r="B125" s="98">
        <v>0.10299999999999999</v>
      </c>
      <c r="C125" s="91" t="s">
        <v>1956</v>
      </c>
      <c r="D125" s="83"/>
      <c r="E125" s="1718">
        <f t="shared" si="0"/>
        <v>0</v>
      </c>
      <c r="F125" s="95">
        <f t="shared" si="0"/>
        <v>310</v>
      </c>
      <c r="G125" s="95">
        <f t="shared" si="0"/>
        <v>310</v>
      </c>
      <c r="H125" s="58" t="s">
        <v>697</v>
      </c>
    </row>
    <row r="126" spans="1:8" ht="13.5" customHeight="1">
      <c r="A126" s="80"/>
      <c r="B126" s="99"/>
      <c r="C126" s="91"/>
      <c r="D126" s="83"/>
      <c r="E126" s="83"/>
      <c r="F126" s="83"/>
      <c r="G126" s="83"/>
    </row>
    <row r="127" spans="1:8" ht="13.5" customHeight="1">
      <c r="A127" s="80"/>
      <c r="B127" s="98">
        <v>0.105</v>
      </c>
      <c r="C127" s="91" t="s">
        <v>86</v>
      </c>
      <c r="D127" s="83"/>
      <c r="E127" s="77"/>
      <c r="F127" s="77"/>
      <c r="G127" s="77"/>
    </row>
    <row r="128" spans="1:8" ht="13.5" customHeight="1">
      <c r="A128" s="80"/>
      <c r="B128" s="92">
        <v>70</v>
      </c>
      <c r="C128" s="82" t="s">
        <v>87</v>
      </c>
      <c r="D128" s="83"/>
      <c r="E128" s="77"/>
      <c r="F128" s="77"/>
      <c r="G128" s="77"/>
    </row>
    <row r="129" spans="1:8" ht="13.5" customHeight="1">
      <c r="A129" s="80"/>
      <c r="B129" s="92">
        <v>44</v>
      </c>
      <c r="C129" s="82" t="s">
        <v>526</v>
      </c>
      <c r="D129" s="83"/>
      <c r="E129" s="77"/>
      <c r="F129" s="77"/>
      <c r="G129" s="77"/>
    </row>
    <row r="130" spans="1:8" ht="13.5" customHeight="1">
      <c r="A130" s="80"/>
      <c r="B130" s="84" t="s">
        <v>644</v>
      </c>
      <c r="C130" s="82" t="s">
        <v>645</v>
      </c>
      <c r="D130" s="30"/>
      <c r="E130" s="78">
        <v>10000</v>
      </c>
      <c r="F130" s="1716">
        <v>0</v>
      </c>
      <c r="G130" s="25">
        <f>E130</f>
        <v>10000</v>
      </c>
      <c r="H130" s="58" t="s">
        <v>174</v>
      </c>
    </row>
    <row r="131" spans="1:8" ht="13.5" customHeight="1">
      <c r="A131" s="80" t="s">
        <v>517</v>
      </c>
      <c r="B131" s="92">
        <v>44</v>
      </c>
      <c r="C131" s="82" t="s">
        <v>526</v>
      </c>
      <c r="D131" s="25"/>
      <c r="E131" s="32">
        <f>SUM(E130:E130)</f>
        <v>10000</v>
      </c>
      <c r="F131" s="1718">
        <f>SUM(F130:F130)</f>
        <v>0</v>
      </c>
      <c r="G131" s="32">
        <f>SUM(G130:G130)</f>
        <v>10000</v>
      </c>
    </row>
    <row r="132" spans="1:8" ht="13.5" customHeight="1">
      <c r="A132" s="80"/>
      <c r="B132" s="92"/>
      <c r="C132" s="82"/>
      <c r="D132" s="83"/>
      <c r="E132" s="83"/>
      <c r="F132" s="83"/>
      <c r="G132" s="83"/>
    </row>
    <row r="133" spans="1:8" ht="13.5" customHeight="1">
      <c r="A133" s="80"/>
      <c r="B133" s="92">
        <v>46</v>
      </c>
      <c r="C133" s="82" t="s">
        <v>542</v>
      </c>
      <c r="D133" s="83"/>
      <c r="E133" s="83"/>
      <c r="F133" s="83"/>
      <c r="G133" s="83"/>
    </row>
    <row r="134" spans="1:8" ht="13.5" customHeight="1">
      <c r="A134" s="80"/>
      <c r="B134" s="84" t="s">
        <v>646</v>
      </c>
      <c r="C134" s="82" t="s">
        <v>528</v>
      </c>
      <c r="D134" s="30"/>
      <c r="E134" s="1716">
        <v>0</v>
      </c>
      <c r="F134" s="25">
        <v>37</v>
      </c>
      <c r="G134" s="83">
        <f>F134+E134</f>
        <v>37</v>
      </c>
      <c r="H134" s="58" t="s">
        <v>697</v>
      </c>
    </row>
    <row r="135" spans="1:8" ht="13.5" customHeight="1">
      <c r="A135" s="80" t="s">
        <v>517</v>
      </c>
      <c r="B135" s="92">
        <v>46</v>
      </c>
      <c r="C135" s="82" t="s">
        <v>542</v>
      </c>
      <c r="D135" s="30"/>
      <c r="E135" s="1718">
        <f>SUM(E134:E134)</f>
        <v>0</v>
      </c>
      <c r="F135" s="32">
        <f>SUM(F134:F134)</f>
        <v>37</v>
      </c>
      <c r="G135" s="32">
        <f>SUM(G134:G134)</f>
        <v>37</v>
      </c>
    </row>
    <row r="136" spans="1:8" ht="13.5" customHeight="1">
      <c r="A136" s="80"/>
      <c r="B136" s="92"/>
      <c r="C136" s="82"/>
      <c r="D136" s="83"/>
      <c r="E136" s="77"/>
      <c r="F136" s="77"/>
      <c r="G136" s="77"/>
    </row>
    <row r="137" spans="1:8" ht="13.5" customHeight="1">
      <c r="A137" s="80"/>
      <c r="B137" s="92">
        <v>48</v>
      </c>
      <c r="C137" s="82" t="s">
        <v>550</v>
      </c>
      <c r="D137" s="83"/>
      <c r="E137" s="77"/>
      <c r="F137" s="77"/>
      <c r="G137" s="77"/>
    </row>
    <row r="138" spans="1:8" ht="13.5" customHeight="1">
      <c r="A138" s="80"/>
      <c r="B138" s="84" t="s">
        <v>647</v>
      </c>
      <c r="C138" s="82" t="s">
        <v>528</v>
      </c>
      <c r="D138" s="30"/>
      <c r="E138" s="1716">
        <v>0</v>
      </c>
      <c r="F138" s="25">
        <v>524</v>
      </c>
      <c r="G138" s="77">
        <f>F138+E138</f>
        <v>524</v>
      </c>
      <c r="H138" s="58" t="s">
        <v>697</v>
      </c>
    </row>
    <row r="139" spans="1:8" ht="13.5" customHeight="1">
      <c r="A139" s="80" t="s">
        <v>517</v>
      </c>
      <c r="B139" s="92">
        <v>48</v>
      </c>
      <c r="C139" s="82" t="s">
        <v>550</v>
      </c>
      <c r="D139" s="30"/>
      <c r="E139" s="1718">
        <f>E138</f>
        <v>0</v>
      </c>
      <c r="F139" s="32">
        <f>F138</f>
        <v>524</v>
      </c>
      <c r="G139" s="32">
        <f>G138</f>
        <v>524</v>
      </c>
    </row>
    <row r="140" spans="1:8" ht="13.5" customHeight="1">
      <c r="A140" s="80" t="s">
        <v>517</v>
      </c>
      <c r="B140" s="92">
        <v>70</v>
      </c>
      <c r="C140" s="82" t="s">
        <v>648</v>
      </c>
      <c r="D140" s="25"/>
      <c r="E140" s="32">
        <f>E139+E135+E131</f>
        <v>10000</v>
      </c>
      <c r="F140" s="32">
        <f>F139+F135+F131</f>
        <v>561</v>
      </c>
      <c r="G140" s="32">
        <f>G139+G135+G131</f>
        <v>10561</v>
      </c>
    </row>
    <row r="141" spans="1:8" ht="13.5" customHeight="1">
      <c r="A141" s="1964" t="s">
        <v>517</v>
      </c>
      <c r="B141" s="1969">
        <v>0.105</v>
      </c>
      <c r="C141" s="1970" t="s">
        <v>86</v>
      </c>
      <c r="D141" s="34"/>
      <c r="E141" s="32">
        <f>E140</f>
        <v>10000</v>
      </c>
      <c r="F141" s="32">
        <f>F140</f>
        <v>561</v>
      </c>
      <c r="G141" s="32">
        <f>G140</f>
        <v>10561</v>
      </c>
    </row>
    <row r="142" spans="1:8" ht="13.35" customHeight="1">
      <c r="A142" s="86"/>
      <c r="B142" s="1971">
        <v>0.106</v>
      </c>
      <c r="C142" s="1972" t="s">
        <v>649</v>
      </c>
      <c r="D142" s="87"/>
      <c r="E142" s="87"/>
      <c r="F142" s="87"/>
      <c r="G142" s="87"/>
    </row>
    <row r="143" spans="1:8" ht="13.35" customHeight="1">
      <c r="A143" s="80"/>
      <c r="B143" s="92">
        <v>71</v>
      </c>
      <c r="C143" s="82" t="s">
        <v>650</v>
      </c>
      <c r="D143" s="83"/>
      <c r="E143" s="77"/>
      <c r="F143" s="77"/>
      <c r="G143" s="77"/>
    </row>
    <row r="144" spans="1:8" ht="13.35" customHeight="1">
      <c r="A144" s="80"/>
      <c r="B144" s="92">
        <v>61</v>
      </c>
      <c r="C144" s="82" t="s">
        <v>651</v>
      </c>
      <c r="D144" s="83"/>
      <c r="E144" s="77"/>
      <c r="F144" s="77"/>
      <c r="G144" s="77"/>
    </row>
    <row r="145" spans="1:8" ht="25.5" customHeight="1">
      <c r="A145" s="80"/>
      <c r="B145" s="84" t="s">
        <v>652</v>
      </c>
      <c r="C145" s="82" t="s">
        <v>653</v>
      </c>
      <c r="D145" s="30"/>
      <c r="E145" s="78">
        <v>1000</v>
      </c>
      <c r="F145" s="1721">
        <v>0</v>
      </c>
      <c r="G145" s="78">
        <f>F145+E145</f>
        <v>1000</v>
      </c>
      <c r="H145" s="58" t="s">
        <v>1502</v>
      </c>
    </row>
    <row r="146" spans="1:8">
      <c r="A146" s="80"/>
      <c r="B146" s="84" t="s">
        <v>654</v>
      </c>
      <c r="C146" s="82" t="s">
        <v>655</v>
      </c>
      <c r="D146" s="30"/>
      <c r="E146" s="78">
        <v>5000</v>
      </c>
      <c r="F146" s="1721">
        <v>0</v>
      </c>
      <c r="G146" s="78">
        <f>F146+E146</f>
        <v>5000</v>
      </c>
      <c r="H146" s="58" t="s">
        <v>175</v>
      </c>
    </row>
    <row r="147" spans="1:8" ht="13.35" customHeight="1">
      <c r="A147" s="80" t="s">
        <v>517</v>
      </c>
      <c r="B147" s="92">
        <v>61</v>
      </c>
      <c r="C147" s="82" t="s">
        <v>651</v>
      </c>
      <c r="D147" s="30"/>
      <c r="E147" s="32">
        <f>SUM(E145:E146)</f>
        <v>6000</v>
      </c>
      <c r="F147" s="1718">
        <f>SUM(F145:F146)</f>
        <v>0</v>
      </c>
      <c r="G147" s="32">
        <f>SUM(G145:G146)</f>
        <v>6000</v>
      </c>
    </row>
    <row r="148" spans="1:8" ht="13.35" customHeight="1">
      <c r="A148" s="80" t="s">
        <v>517</v>
      </c>
      <c r="B148" s="92">
        <v>71</v>
      </c>
      <c r="C148" s="82" t="s">
        <v>650</v>
      </c>
      <c r="D148" s="30"/>
      <c r="E148" s="32">
        <f t="shared" ref="E148:G149" si="1">E147</f>
        <v>6000</v>
      </c>
      <c r="F148" s="1718">
        <f t="shared" si="1"/>
        <v>0</v>
      </c>
      <c r="G148" s="32">
        <f t="shared" si="1"/>
        <v>6000</v>
      </c>
    </row>
    <row r="149" spans="1:8" ht="13.35" customHeight="1">
      <c r="A149" s="80" t="s">
        <v>517</v>
      </c>
      <c r="B149" s="98">
        <v>0.106</v>
      </c>
      <c r="C149" s="91" t="s">
        <v>649</v>
      </c>
      <c r="D149" s="83"/>
      <c r="E149" s="32">
        <f t="shared" si="1"/>
        <v>6000</v>
      </c>
      <c r="F149" s="1718">
        <f t="shared" si="1"/>
        <v>0</v>
      </c>
      <c r="G149" s="32">
        <f t="shared" si="1"/>
        <v>6000</v>
      </c>
    </row>
    <row r="150" spans="1:8" ht="13.35" customHeight="1">
      <c r="A150" s="80"/>
      <c r="B150" s="99"/>
      <c r="C150" s="91"/>
      <c r="D150" s="83"/>
      <c r="E150" s="83"/>
      <c r="F150" s="83"/>
      <c r="G150" s="83"/>
    </row>
    <row r="151" spans="1:8" ht="13.35" customHeight="1">
      <c r="A151" s="80"/>
      <c r="B151" s="98">
        <v>0.107</v>
      </c>
      <c r="C151" s="91" t="s">
        <v>656</v>
      </c>
      <c r="D151" s="83"/>
      <c r="E151" s="77"/>
      <c r="F151" s="77"/>
      <c r="G151" s="77"/>
    </row>
    <row r="152" spans="1:8" ht="13.35" customHeight="1">
      <c r="A152" s="80"/>
      <c r="B152" s="92">
        <v>73</v>
      </c>
      <c r="C152" s="82" t="s">
        <v>657</v>
      </c>
      <c r="D152" s="83"/>
      <c r="E152" s="77"/>
      <c r="F152" s="77"/>
      <c r="G152" s="77"/>
    </row>
    <row r="153" spans="1:8" ht="13.35" customHeight="1">
      <c r="A153" s="80"/>
      <c r="B153" s="92">
        <v>44</v>
      </c>
      <c r="C153" s="82" t="s">
        <v>526</v>
      </c>
      <c r="D153" s="83"/>
      <c r="E153" s="77"/>
      <c r="F153" s="77"/>
      <c r="G153" s="77"/>
    </row>
    <row r="154" spans="1:8" ht="13.35" customHeight="1">
      <c r="A154" s="80"/>
      <c r="B154" s="84" t="s">
        <v>658</v>
      </c>
      <c r="C154" s="82" t="s">
        <v>528</v>
      </c>
      <c r="D154" s="83"/>
      <c r="E154" s="25">
        <v>293</v>
      </c>
      <c r="F154" s="1716">
        <v>0</v>
      </c>
      <c r="G154" s="25">
        <f>F154+E154</f>
        <v>293</v>
      </c>
      <c r="H154" s="58" t="s">
        <v>697</v>
      </c>
    </row>
    <row r="155" spans="1:8" ht="27.75" customHeight="1">
      <c r="A155" s="80"/>
      <c r="B155" s="84" t="s">
        <v>659</v>
      </c>
      <c r="C155" s="82" t="s">
        <v>660</v>
      </c>
      <c r="D155" s="25"/>
      <c r="E155" s="25">
        <v>11857</v>
      </c>
      <c r="F155" s="1716">
        <v>0</v>
      </c>
      <c r="G155" s="25">
        <f>F155+E155</f>
        <v>11857</v>
      </c>
      <c r="H155" s="58" t="s">
        <v>1502</v>
      </c>
    </row>
    <row r="156" spans="1:8" ht="27.75" customHeight="1">
      <c r="A156" s="80"/>
      <c r="B156" s="84" t="s">
        <v>661</v>
      </c>
      <c r="C156" s="82" t="s">
        <v>662</v>
      </c>
      <c r="D156" s="25"/>
      <c r="E156" s="25">
        <f>450+150</f>
        <v>600</v>
      </c>
      <c r="F156" s="1716">
        <v>0</v>
      </c>
      <c r="G156" s="25">
        <f>F156+E156</f>
        <v>600</v>
      </c>
      <c r="H156" s="58" t="s">
        <v>1502</v>
      </c>
    </row>
    <row r="157" spans="1:8" ht="27.75" customHeight="1">
      <c r="A157" s="80"/>
      <c r="B157" s="84" t="s">
        <v>663</v>
      </c>
      <c r="C157" s="82" t="s">
        <v>664</v>
      </c>
      <c r="D157" s="30"/>
      <c r="E157" s="25">
        <f>2250+750</f>
        <v>3000</v>
      </c>
      <c r="F157" s="1716">
        <v>0</v>
      </c>
      <c r="G157" s="25">
        <f>F157+E157</f>
        <v>3000</v>
      </c>
      <c r="H157" s="58" t="s">
        <v>1502</v>
      </c>
    </row>
    <row r="158" spans="1:8">
      <c r="A158" s="80" t="s">
        <v>517</v>
      </c>
      <c r="B158" s="92">
        <v>44</v>
      </c>
      <c r="C158" s="82" t="s">
        <v>526</v>
      </c>
      <c r="D158" s="83"/>
      <c r="E158" s="32">
        <f>SUM(E154:E157)</f>
        <v>15750</v>
      </c>
      <c r="F158" s="1718">
        <f>SUM(F154:F157)</f>
        <v>0</v>
      </c>
      <c r="G158" s="32">
        <f>SUM(G154:G157)</f>
        <v>15750</v>
      </c>
    </row>
    <row r="159" spans="1:8">
      <c r="A159" s="80" t="s">
        <v>517</v>
      </c>
      <c r="B159" s="98">
        <v>0.107</v>
      </c>
      <c r="C159" s="91" t="s">
        <v>656</v>
      </c>
      <c r="D159" s="83"/>
      <c r="E159" s="95">
        <f>E158</f>
        <v>15750</v>
      </c>
      <c r="F159" s="1718">
        <f>F158</f>
        <v>0</v>
      </c>
      <c r="G159" s="95">
        <f>G158</f>
        <v>15750</v>
      </c>
    </row>
    <row r="160" spans="1:8" ht="11.1" customHeight="1">
      <c r="A160" s="80"/>
      <c r="B160" s="99"/>
      <c r="C160" s="91"/>
      <c r="D160" s="83"/>
      <c r="E160" s="83"/>
      <c r="F160" s="83"/>
      <c r="G160" s="83"/>
    </row>
    <row r="161" spans="1:11" ht="25.5">
      <c r="A161" s="80"/>
      <c r="B161" s="98">
        <v>0.113</v>
      </c>
      <c r="C161" s="91" t="s">
        <v>666</v>
      </c>
      <c r="D161" s="83"/>
      <c r="E161" s="77"/>
      <c r="F161" s="77"/>
      <c r="G161" s="77"/>
    </row>
    <row r="162" spans="1:11" ht="13.35" customHeight="1">
      <c r="A162" s="80"/>
      <c r="B162" s="96">
        <v>75</v>
      </c>
      <c r="C162" s="82" t="s">
        <v>667</v>
      </c>
      <c r="D162" s="83"/>
      <c r="E162" s="77"/>
      <c r="F162" s="77"/>
      <c r="G162" s="77"/>
    </row>
    <row r="163" spans="1:11" ht="13.35" customHeight="1">
      <c r="A163" s="80"/>
      <c r="B163" s="96">
        <v>44</v>
      </c>
      <c r="C163" s="82" t="s">
        <v>526</v>
      </c>
      <c r="D163" s="83"/>
      <c r="E163" s="83"/>
      <c r="F163" s="83"/>
      <c r="G163" s="83"/>
    </row>
    <row r="164" spans="1:11" ht="13.35" customHeight="1">
      <c r="A164" s="80"/>
      <c r="B164" s="96" t="s">
        <v>668</v>
      </c>
      <c r="C164" s="82" t="s">
        <v>528</v>
      </c>
      <c r="D164" s="83"/>
      <c r="E164" s="25">
        <v>196</v>
      </c>
      <c r="F164" s="1716">
        <v>0</v>
      </c>
      <c r="G164" s="25">
        <f>F164+E164</f>
        <v>196</v>
      </c>
      <c r="H164" s="58" t="s">
        <v>697</v>
      </c>
    </row>
    <row r="165" spans="1:11" s="627" customFormat="1" ht="38.25">
      <c r="A165" s="80"/>
      <c r="B165" s="84" t="s">
        <v>1893</v>
      </c>
      <c r="C165" s="82" t="s">
        <v>1527</v>
      </c>
      <c r="D165" s="30"/>
      <c r="E165" s="25">
        <f>500</f>
        <v>500</v>
      </c>
      <c r="F165" s="1716">
        <v>0</v>
      </c>
      <c r="G165" s="25">
        <f>F165+E165</f>
        <v>500</v>
      </c>
      <c r="H165" s="58" t="s">
        <v>1502</v>
      </c>
      <c r="I165" s="58"/>
      <c r="J165" s="58"/>
      <c r="K165" s="58"/>
    </row>
    <row r="166" spans="1:11" ht="13.35" customHeight="1">
      <c r="A166" s="80" t="s">
        <v>517</v>
      </c>
      <c r="B166" s="96">
        <v>44</v>
      </c>
      <c r="C166" s="82" t="s">
        <v>526</v>
      </c>
      <c r="D166" s="83"/>
      <c r="E166" s="32">
        <f>SUM(E164:E165)</f>
        <v>696</v>
      </c>
      <c r="F166" s="1718">
        <f>SUM(F164:F165)</f>
        <v>0</v>
      </c>
      <c r="G166" s="32">
        <f>SUM(G164:G165)</f>
        <v>696</v>
      </c>
    </row>
    <row r="167" spans="1:11" ht="13.35" customHeight="1">
      <c r="A167" s="80" t="s">
        <v>517</v>
      </c>
      <c r="B167" s="96">
        <v>75</v>
      </c>
      <c r="C167" s="82" t="s">
        <v>667</v>
      </c>
      <c r="D167" s="83"/>
      <c r="E167" s="32">
        <f t="shared" ref="E167:G168" si="2">E166</f>
        <v>696</v>
      </c>
      <c r="F167" s="1718">
        <f t="shared" si="2"/>
        <v>0</v>
      </c>
      <c r="G167" s="32">
        <f t="shared" si="2"/>
        <v>696</v>
      </c>
    </row>
    <row r="168" spans="1:11" ht="25.5">
      <c r="A168" s="80" t="s">
        <v>517</v>
      </c>
      <c r="B168" s="98">
        <v>0.113</v>
      </c>
      <c r="C168" s="91" t="s">
        <v>666</v>
      </c>
      <c r="D168" s="83"/>
      <c r="E168" s="32">
        <f t="shared" si="2"/>
        <v>696</v>
      </c>
      <c r="F168" s="1718">
        <f t="shared" si="2"/>
        <v>0</v>
      </c>
      <c r="G168" s="32">
        <f t="shared" si="2"/>
        <v>696</v>
      </c>
    </row>
    <row r="169" spans="1:11" ht="13.35" customHeight="1">
      <c r="A169" s="1973" t="s">
        <v>517</v>
      </c>
      <c r="B169" s="1974">
        <v>2403</v>
      </c>
      <c r="C169" s="1970" t="s">
        <v>1046</v>
      </c>
      <c r="D169" s="93"/>
      <c r="E169" s="95">
        <f>E168+E159+E149+E141+E125+E117+E82+E49</f>
        <v>55168</v>
      </c>
      <c r="F169" s="95">
        <f>F168+F159+F149+F141+F125+F117+F82+F49</f>
        <v>28057</v>
      </c>
      <c r="G169" s="95">
        <f>G168+G159+G149+G141+G125+G117+G82+G49</f>
        <v>83225</v>
      </c>
    </row>
    <row r="170" spans="1:11" ht="13.35" customHeight="1">
      <c r="A170" s="86" t="s">
        <v>523</v>
      </c>
      <c r="B170" s="1975">
        <v>2404</v>
      </c>
      <c r="C170" s="1972" t="s">
        <v>1047</v>
      </c>
      <c r="D170" s="87"/>
      <c r="E170" s="87"/>
      <c r="F170" s="87"/>
      <c r="G170" s="87"/>
    </row>
    <row r="171" spans="1:11" ht="13.35" customHeight="1">
      <c r="A171" s="80"/>
      <c r="B171" s="100">
        <v>1E-3</v>
      </c>
      <c r="C171" s="89" t="s">
        <v>524</v>
      </c>
      <c r="D171" s="83"/>
      <c r="E171" s="77"/>
      <c r="F171" s="77"/>
      <c r="G171" s="77"/>
    </row>
    <row r="172" spans="1:11" ht="13.35" customHeight="1">
      <c r="A172" s="80"/>
      <c r="B172" s="96">
        <v>60</v>
      </c>
      <c r="C172" s="82" t="s">
        <v>1051</v>
      </c>
      <c r="D172" s="83"/>
      <c r="E172" s="77"/>
      <c r="F172" s="77"/>
      <c r="G172" s="77"/>
    </row>
    <row r="173" spans="1:11" ht="13.35" customHeight="1">
      <c r="A173" s="80"/>
      <c r="B173" s="96">
        <v>44</v>
      </c>
      <c r="C173" s="82" t="s">
        <v>526</v>
      </c>
      <c r="D173" s="83"/>
      <c r="E173" s="77"/>
      <c r="F173" s="77"/>
      <c r="G173" s="77"/>
    </row>
    <row r="174" spans="1:11" ht="13.35" customHeight="1">
      <c r="A174" s="80"/>
      <c r="B174" s="84" t="s">
        <v>1052</v>
      </c>
      <c r="C174" s="82" t="s">
        <v>528</v>
      </c>
      <c r="D174" s="83"/>
      <c r="E174" s="25">
        <v>2186</v>
      </c>
      <c r="F174" s="1716">
        <v>0</v>
      </c>
      <c r="G174" s="83">
        <f>F174+E174</f>
        <v>2186</v>
      </c>
    </row>
    <row r="175" spans="1:11" ht="13.35" customHeight="1">
      <c r="A175" s="80"/>
      <c r="B175" s="84" t="s">
        <v>1054</v>
      </c>
      <c r="C175" s="82" t="s">
        <v>532</v>
      </c>
      <c r="D175" s="25"/>
      <c r="E175" s="25">
        <v>300</v>
      </c>
      <c r="F175" s="78"/>
      <c r="G175" s="83">
        <f>F175+E175</f>
        <v>300</v>
      </c>
    </row>
    <row r="176" spans="1:11" ht="13.35" customHeight="1">
      <c r="A176" s="80" t="s">
        <v>517</v>
      </c>
      <c r="B176" s="96">
        <v>44</v>
      </c>
      <c r="C176" s="82" t="s">
        <v>526</v>
      </c>
      <c r="D176" s="25"/>
      <c r="E176" s="32">
        <f>SUM(E174:E175)</f>
        <v>2486</v>
      </c>
      <c r="F176" s="1718">
        <f>SUM(F174:F175)</f>
        <v>0</v>
      </c>
      <c r="G176" s="32">
        <f>SUM(G174:G175)</f>
        <v>2486</v>
      </c>
    </row>
    <row r="177" spans="1:8">
      <c r="A177" s="80" t="s">
        <v>517</v>
      </c>
      <c r="B177" s="100">
        <v>1E-3</v>
      </c>
      <c r="C177" s="89" t="s">
        <v>524</v>
      </c>
      <c r="D177" s="25"/>
      <c r="E177" s="34">
        <f t="shared" ref="E177:G178" si="3">E176</f>
        <v>2486</v>
      </c>
      <c r="F177" s="1719">
        <f t="shared" si="3"/>
        <v>0</v>
      </c>
      <c r="G177" s="34">
        <f t="shared" si="3"/>
        <v>2486</v>
      </c>
    </row>
    <row r="178" spans="1:8">
      <c r="A178" s="80" t="s">
        <v>517</v>
      </c>
      <c r="B178" s="99">
        <v>2404</v>
      </c>
      <c r="C178" s="91" t="s">
        <v>1047</v>
      </c>
      <c r="D178" s="83"/>
      <c r="E178" s="95">
        <f t="shared" si="3"/>
        <v>2486</v>
      </c>
      <c r="F178" s="1718">
        <f t="shared" si="3"/>
        <v>0</v>
      </c>
      <c r="G178" s="95">
        <f t="shared" si="3"/>
        <v>2486</v>
      </c>
      <c r="H178" s="58" t="s">
        <v>697</v>
      </c>
    </row>
    <row r="179" spans="1:8">
      <c r="A179" s="80"/>
      <c r="B179" s="99"/>
      <c r="C179" s="82"/>
      <c r="D179" s="83"/>
      <c r="E179" s="83"/>
      <c r="F179" s="83"/>
      <c r="G179" s="83"/>
    </row>
    <row r="180" spans="1:8">
      <c r="A180" s="106" t="s">
        <v>523</v>
      </c>
      <c r="B180" s="114">
        <v>2405</v>
      </c>
      <c r="C180" s="1789" t="s">
        <v>1048</v>
      </c>
      <c r="D180" s="128"/>
      <c r="E180" s="101"/>
      <c r="F180" s="103"/>
      <c r="G180" s="103"/>
    </row>
    <row r="181" spans="1:8">
      <c r="A181" s="106"/>
      <c r="B181" s="110">
        <v>1E-3</v>
      </c>
      <c r="C181" s="89" t="s">
        <v>524</v>
      </c>
      <c r="D181" s="1790"/>
      <c r="E181" s="103"/>
      <c r="F181" s="103"/>
      <c r="G181" s="103"/>
    </row>
    <row r="182" spans="1:8">
      <c r="A182" s="106"/>
      <c r="B182" s="107">
        <v>60</v>
      </c>
      <c r="C182" s="108" t="s">
        <v>556</v>
      </c>
      <c r="D182" s="1790"/>
      <c r="E182" s="103"/>
      <c r="F182" s="103"/>
      <c r="G182" s="103"/>
    </row>
    <row r="183" spans="1:8">
      <c r="A183" s="106"/>
      <c r="B183" s="113" t="s">
        <v>557</v>
      </c>
      <c r="C183" s="108" t="s">
        <v>528</v>
      </c>
      <c r="D183" s="30"/>
      <c r="E183" s="1721">
        <v>0</v>
      </c>
      <c r="F183" s="78">
        <v>1110</v>
      </c>
      <c r="G183" s="104">
        <f>F183+E183</f>
        <v>1110</v>
      </c>
    </row>
    <row r="184" spans="1:8">
      <c r="A184" s="106" t="s">
        <v>517</v>
      </c>
      <c r="B184" s="107">
        <v>60</v>
      </c>
      <c r="C184" s="108" t="s">
        <v>556</v>
      </c>
      <c r="D184" s="25"/>
      <c r="E184" s="1718">
        <f>SUM(E183:E183)</f>
        <v>0</v>
      </c>
      <c r="F184" s="32">
        <f>SUM(F183:F183)</f>
        <v>1110</v>
      </c>
      <c r="G184" s="32">
        <f>SUM(G183:G183)</f>
        <v>1110</v>
      </c>
    </row>
    <row r="185" spans="1:8">
      <c r="A185" s="106"/>
      <c r="B185" s="107">
        <v>45</v>
      </c>
      <c r="C185" s="108" t="s">
        <v>537</v>
      </c>
      <c r="D185" s="109"/>
      <c r="E185" s="109"/>
      <c r="F185" s="109"/>
      <c r="G185" s="109"/>
    </row>
    <row r="186" spans="1:8">
      <c r="A186" s="106"/>
      <c r="B186" s="107" t="s">
        <v>775</v>
      </c>
      <c r="C186" s="108" t="s">
        <v>528</v>
      </c>
      <c r="D186" s="30"/>
      <c r="E186" s="1716">
        <v>0</v>
      </c>
      <c r="F186" s="25">
        <v>1000</v>
      </c>
      <c r="G186" s="109">
        <f>F186+E186</f>
        <v>1000</v>
      </c>
    </row>
    <row r="187" spans="1:8">
      <c r="A187" s="106" t="s">
        <v>517</v>
      </c>
      <c r="B187" s="107">
        <v>45</v>
      </c>
      <c r="C187" s="108" t="s">
        <v>537</v>
      </c>
      <c r="D187" s="25"/>
      <c r="E187" s="1718">
        <f>SUM(E186:E186)</f>
        <v>0</v>
      </c>
      <c r="F187" s="32">
        <f>SUM(F186:F186)</f>
        <v>1000</v>
      </c>
      <c r="G187" s="32">
        <f>SUM(G186:G186)</f>
        <v>1000</v>
      </c>
    </row>
    <row r="188" spans="1:8">
      <c r="A188" s="106" t="s">
        <v>517</v>
      </c>
      <c r="B188" s="110">
        <v>1E-3</v>
      </c>
      <c r="C188" s="89" t="s">
        <v>524</v>
      </c>
      <c r="D188" s="25"/>
      <c r="E188" s="1719">
        <f>E187</f>
        <v>0</v>
      </c>
      <c r="F188" s="34">
        <v>2110</v>
      </c>
      <c r="G188" s="34">
        <v>2110</v>
      </c>
    </row>
    <row r="189" spans="1:8">
      <c r="A189" s="106"/>
      <c r="B189" s="111"/>
      <c r="C189" s="89"/>
      <c r="D189" s="109"/>
      <c r="E189" s="109"/>
      <c r="F189" s="109"/>
      <c r="G189" s="109"/>
    </row>
    <row r="190" spans="1:8">
      <c r="A190" s="106"/>
      <c r="B190" s="110">
        <v>0.10100000000000001</v>
      </c>
      <c r="C190" s="89" t="s">
        <v>1827</v>
      </c>
      <c r="D190" s="109"/>
      <c r="E190" s="104"/>
      <c r="F190" s="104"/>
      <c r="G190" s="104"/>
    </row>
    <row r="191" spans="1:8">
      <c r="A191" s="106"/>
      <c r="B191" s="112">
        <v>61</v>
      </c>
      <c r="C191" s="108" t="s">
        <v>1828</v>
      </c>
      <c r="D191" s="109"/>
      <c r="E191" s="109"/>
      <c r="F191" s="109"/>
      <c r="G191" s="109"/>
    </row>
    <row r="192" spans="1:8">
      <c r="A192" s="106"/>
      <c r="B192" s="113" t="s">
        <v>1829</v>
      </c>
      <c r="C192" s="108" t="s">
        <v>528</v>
      </c>
      <c r="D192" s="30"/>
      <c r="E192" s="1716">
        <v>0</v>
      </c>
      <c r="F192" s="25">
        <v>300</v>
      </c>
      <c r="G192" s="109">
        <f>F192+E192</f>
        <v>300</v>
      </c>
    </row>
    <row r="193" spans="1:8">
      <c r="A193" s="106" t="s">
        <v>517</v>
      </c>
      <c r="B193" s="112">
        <v>61</v>
      </c>
      <c r="C193" s="108" t="s">
        <v>1828</v>
      </c>
      <c r="D193" s="25"/>
      <c r="E193" s="1718">
        <f>SUM(E192:E192)</f>
        <v>0</v>
      </c>
      <c r="F193" s="32">
        <f>SUM(F192:F192)</f>
        <v>300</v>
      </c>
      <c r="G193" s="32">
        <f>SUM(G192:G192)</f>
        <v>300</v>
      </c>
    </row>
    <row r="194" spans="1:8" ht="9.9499999999999993" customHeight="1">
      <c r="A194" s="106"/>
      <c r="B194" s="112"/>
      <c r="C194" s="108"/>
      <c r="D194" s="109"/>
      <c r="E194" s="109"/>
      <c r="F194" s="109"/>
      <c r="G194" s="109"/>
    </row>
    <row r="195" spans="1:8">
      <c r="A195" s="106"/>
      <c r="B195" s="112">
        <v>62</v>
      </c>
      <c r="C195" s="108" t="s">
        <v>1151</v>
      </c>
      <c r="D195" s="109"/>
      <c r="E195" s="109"/>
      <c r="F195" s="109"/>
      <c r="G195" s="109"/>
    </row>
    <row r="196" spans="1:8">
      <c r="A196" s="106"/>
      <c r="B196" s="113" t="s">
        <v>1152</v>
      </c>
      <c r="C196" s="108" t="s">
        <v>528</v>
      </c>
      <c r="D196" s="30"/>
      <c r="E196" s="109"/>
      <c r="F196" s="25">
        <v>700</v>
      </c>
      <c r="G196" s="109">
        <f>F196+E196</f>
        <v>700</v>
      </c>
    </row>
    <row r="197" spans="1:8">
      <c r="A197" s="106" t="s">
        <v>517</v>
      </c>
      <c r="B197" s="112">
        <v>62</v>
      </c>
      <c r="C197" s="108" t="s">
        <v>1151</v>
      </c>
      <c r="D197" s="25"/>
      <c r="E197" s="1718">
        <f>SUM(E196:E196)</f>
        <v>0</v>
      </c>
      <c r="F197" s="32">
        <f>SUM(F196:F196)</f>
        <v>700</v>
      </c>
      <c r="G197" s="32">
        <f>SUM(G196:G196)</f>
        <v>700</v>
      </c>
    </row>
    <row r="198" spans="1:8" ht="9.9499999999999993" customHeight="1">
      <c r="A198" s="106"/>
      <c r="B198" s="112"/>
      <c r="C198" s="108"/>
      <c r="D198" s="109"/>
      <c r="E198" s="109"/>
      <c r="F198" s="109"/>
      <c r="G198" s="109"/>
    </row>
    <row r="199" spans="1:8">
      <c r="A199" s="106"/>
      <c r="B199" s="112">
        <v>63</v>
      </c>
      <c r="C199" s="108" t="s">
        <v>1118</v>
      </c>
      <c r="D199" s="109"/>
      <c r="E199" s="104"/>
      <c r="F199" s="104"/>
      <c r="G199" s="104"/>
    </row>
    <row r="200" spans="1:8">
      <c r="A200" s="106"/>
      <c r="B200" s="113" t="s">
        <v>1119</v>
      </c>
      <c r="C200" s="108" t="s">
        <v>528</v>
      </c>
      <c r="D200" s="30"/>
      <c r="E200" s="104"/>
      <c r="F200" s="78">
        <v>200</v>
      </c>
      <c r="G200" s="104">
        <f>F200+E200</f>
        <v>200</v>
      </c>
    </row>
    <row r="201" spans="1:8">
      <c r="A201" s="106" t="s">
        <v>517</v>
      </c>
      <c r="B201" s="112">
        <v>63</v>
      </c>
      <c r="C201" s="108" t="s">
        <v>1118</v>
      </c>
      <c r="D201" s="25"/>
      <c r="E201" s="1718">
        <f>SUM(E200:E200)</f>
        <v>0</v>
      </c>
      <c r="F201" s="32">
        <f>SUM(F200:F200)</f>
        <v>200</v>
      </c>
      <c r="G201" s="32">
        <f>SUM(G200:G200)</f>
        <v>200</v>
      </c>
    </row>
    <row r="202" spans="1:8" ht="14.1" customHeight="1">
      <c r="A202" s="106" t="s">
        <v>517</v>
      </c>
      <c r="B202" s="110">
        <v>0.10100000000000001</v>
      </c>
      <c r="C202" s="89" t="s">
        <v>1827</v>
      </c>
      <c r="D202" s="25"/>
      <c r="E202" s="1719">
        <f>E201+E197+E193</f>
        <v>0</v>
      </c>
      <c r="F202" s="34">
        <f>F201+F197+F193</f>
        <v>1200</v>
      </c>
      <c r="G202" s="34">
        <f>G201+G197+G193</f>
        <v>1200</v>
      </c>
    </row>
    <row r="203" spans="1:8" ht="14.1" customHeight="1">
      <c r="A203" s="106" t="s">
        <v>517</v>
      </c>
      <c r="B203" s="114">
        <v>2405</v>
      </c>
      <c r="C203" s="89" t="s">
        <v>1048</v>
      </c>
      <c r="D203" s="34"/>
      <c r="E203" s="1719">
        <f>E202+E188</f>
        <v>0</v>
      </c>
      <c r="F203" s="34">
        <f>F202+F188</f>
        <v>3310</v>
      </c>
      <c r="G203" s="34">
        <f>G202+G188</f>
        <v>3310</v>
      </c>
      <c r="H203" s="58" t="s">
        <v>697</v>
      </c>
    </row>
    <row r="204" spans="1:8">
      <c r="A204" s="115" t="s">
        <v>517</v>
      </c>
      <c r="B204" s="116"/>
      <c r="C204" s="117" t="s">
        <v>522</v>
      </c>
      <c r="D204" s="93"/>
      <c r="E204" s="93">
        <f>E203+E178+E169</f>
        <v>57654</v>
      </c>
      <c r="F204" s="93">
        <f>F203+F178+F169</f>
        <v>31367</v>
      </c>
      <c r="G204" s="93">
        <f>G203+G178+G169</f>
        <v>89021</v>
      </c>
    </row>
    <row r="205" spans="1:8">
      <c r="A205" s="80"/>
      <c r="B205" s="92"/>
      <c r="C205" s="91"/>
      <c r="D205" s="83"/>
      <c r="E205" s="83"/>
      <c r="F205" s="83"/>
      <c r="G205" s="83"/>
    </row>
    <row r="206" spans="1:8">
      <c r="A206" s="80"/>
      <c r="B206" s="92"/>
      <c r="C206" s="91"/>
      <c r="D206" s="83"/>
      <c r="E206" s="83"/>
      <c r="F206" s="83"/>
      <c r="G206" s="83"/>
    </row>
    <row r="207" spans="1:8">
      <c r="C207" s="70" t="s">
        <v>1392</v>
      </c>
      <c r="D207" s="83"/>
      <c r="E207" s="83"/>
      <c r="F207" s="83"/>
      <c r="G207" s="83"/>
    </row>
    <row r="208" spans="1:8">
      <c r="A208" s="80" t="s">
        <v>523</v>
      </c>
      <c r="B208" s="99">
        <v>4403</v>
      </c>
      <c r="C208" s="118" t="s">
        <v>1123</v>
      </c>
      <c r="D208" s="83"/>
      <c r="E208" s="83"/>
      <c r="F208" s="83"/>
      <c r="G208" s="83"/>
    </row>
    <row r="209" spans="1:8">
      <c r="A209" s="80"/>
      <c r="B209" s="100">
        <v>0.10100000000000001</v>
      </c>
      <c r="C209" s="118" t="s">
        <v>1859</v>
      </c>
      <c r="D209" s="83"/>
      <c r="E209" s="83"/>
      <c r="F209" s="83"/>
      <c r="G209" s="83"/>
    </row>
    <row r="210" spans="1:8">
      <c r="A210" s="80"/>
      <c r="B210" s="119" t="s">
        <v>738</v>
      </c>
      <c r="C210" s="120" t="s">
        <v>526</v>
      </c>
      <c r="D210" s="83"/>
      <c r="E210" s="83"/>
      <c r="F210" s="83"/>
      <c r="G210" s="83"/>
    </row>
    <row r="211" spans="1:8">
      <c r="A211" s="80"/>
      <c r="B211" s="84" t="s">
        <v>739</v>
      </c>
      <c r="C211" s="120" t="s">
        <v>1860</v>
      </c>
      <c r="D211" s="83"/>
      <c r="E211" s="25">
        <v>5000</v>
      </c>
      <c r="F211" s="1716">
        <v>0</v>
      </c>
      <c r="G211" s="25">
        <f>F211+E211</f>
        <v>5000</v>
      </c>
    </row>
    <row r="212" spans="1:8" ht="38.25">
      <c r="B212" s="76" t="s">
        <v>438</v>
      </c>
      <c r="C212" s="82" t="s">
        <v>881</v>
      </c>
      <c r="D212" s="83"/>
      <c r="E212" s="25">
        <v>14364</v>
      </c>
      <c r="F212" s="1716">
        <v>0</v>
      </c>
      <c r="G212" s="25">
        <f>F212+E212</f>
        <v>14364</v>
      </c>
      <c r="H212" s="58" t="s">
        <v>1502</v>
      </c>
    </row>
    <row r="213" spans="1:8">
      <c r="B213" s="76" t="s">
        <v>426</v>
      </c>
      <c r="C213" s="82" t="s">
        <v>427</v>
      </c>
      <c r="D213" s="83"/>
      <c r="E213" s="25">
        <v>20000</v>
      </c>
      <c r="F213" s="1716">
        <v>0</v>
      </c>
      <c r="G213" s="25">
        <f>F213+E213</f>
        <v>20000</v>
      </c>
    </row>
    <row r="214" spans="1:8">
      <c r="A214" s="59" t="s">
        <v>517</v>
      </c>
      <c r="B214" s="100">
        <v>0.10100000000000001</v>
      </c>
      <c r="C214" s="122" t="s">
        <v>1859</v>
      </c>
      <c r="D214" s="25"/>
      <c r="E214" s="32">
        <f>SUM(E211:E213)</f>
        <v>39364</v>
      </c>
      <c r="F214" s="1718">
        <f>SUM(F211:F213)</f>
        <v>0</v>
      </c>
      <c r="G214" s="32">
        <f>SUM(G211:G213)</f>
        <v>39364</v>
      </c>
    </row>
    <row r="215" spans="1:8">
      <c r="A215" s="80" t="s">
        <v>517</v>
      </c>
      <c r="B215" s="99">
        <v>4403</v>
      </c>
      <c r="C215" s="118" t="s">
        <v>1049</v>
      </c>
      <c r="D215" s="25"/>
      <c r="E215" s="32">
        <f>E214</f>
        <v>39364</v>
      </c>
      <c r="F215" s="1718">
        <f>F214</f>
        <v>0</v>
      </c>
      <c r="G215" s="32">
        <f>G214</f>
        <v>39364</v>
      </c>
    </row>
    <row r="216" spans="1:8">
      <c r="A216" s="80"/>
      <c r="B216" s="99"/>
      <c r="C216" s="118"/>
      <c r="D216" s="25"/>
      <c r="E216" s="25"/>
      <c r="F216" s="1716"/>
      <c r="G216" s="25"/>
    </row>
    <row r="217" spans="1:8" ht="11.1" customHeight="1">
      <c r="B217" s="71"/>
      <c r="C217" s="121"/>
      <c r="D217" s="83"/>
      <c r="E217" s="83"/>
      <c r="F217" s="83"/>
      <c r="G217" s="83"/>
    </row>
    <row r="218" spans="1:8">
      <c r="A218" s="63" t="s">
        <v>523</v>
      </c>
      <c r="B218" s="102">
        <v>4405</v>
      </c>
      <c r="C218" s="73" t="s">
        <v>1050</v>
      </c>
      <c r="D218" s="109"/>
      <c r="E218" s="104"/>
      <c r="F218" s="104"/>
      <c r="G218" s="104"/>
    </row>
    <row r="219" spans="1:8">
      <c r="A219" s="63"/>
      <c r="B219" s="123">
        <v>0.10100000000000001</v>
      </c>
      <c r="C219" s="89" t="s">
        <v>1827</v>
      </c>
      <c r="D219" s="109"/>
      <c r="E219" s="104"/>
      <c r="F219" s="104"/>
      <c r="G219" s="104"/>
    </row>
    <row r="220" spans="1:8">
      <c r="A220" s="106"/>
      <c r="B220" s="113" t="s">
        <v>615</v>
      </c>
      <c r="C220" s="108" t="s">
        <v>616</v>
      </c>
      <c r="D220" s="30"/>
      <c r="E220" s="78">
        <v>5000</v>
      </c>
      <c r="F220" s="1721">
        <v>0</v>
      </c>
      <c r="G220" s="25">
        <f t="shared" ref="G220:G226" si="4">F220+E220</f>
        <v>5000</v>
      </c>
    </row>
    <row r="221" spans="1:8" ht="40.5" customHeight="1">
      <c r="A221" s="106"/>
      <c r="B221" s="113" t="s">
        <v>617</v>
      </c>
      <c r="C221" s="108" t="s">
        <v>2163</v>
      </c>
      <c r="D221" s="30"/>
      <c r="E221" s="78">
        <v>1337</v>
      </c>
      <c r="F221" s="1721">
        <v>0</v>
      </c>
      <c r="G221" s="78">
        <f t="shared" si="4"/>
        <v>1337</v>
      </c>
      <c r="H221" s="58" t="s">
        <v>1502</v>
      </c>
    </row>
    <row r="222" spans="1:8" ht="25.5">
      <c r="A222" s="106"/>
      <c r="B222" s="113" t="s">
        <v>1601</v>
      </c>
      <c r="C222" s="108" t="s">
        <v>2164</v>
      </c>
      <c r="D222" s="30"/>
      <c r="E222" s="78">
        <v>2999</v>
      </c>
      <c r="F222" s="1721">
        <v>0</v>
      </c>
      <c r="G222" s="78">
        <f t="shared" si="4"/>
        <v>2999</v>
      </c>
      <c r="H222" s="58" t="s">
        <v>1502</v>
      </c>
    </row>
    <row r="223" spans="1:8" ht="25.5">
      <c r="A223" s="106"/>
      <c r="B223" s="113" t="s">
        <v>1117</v>
      </c>
      <c r="C223" s="108" t="s">
        <v>2165</v>
      </c>
      <c r="D223" s="30"/>
      <c r="E223" s="78">
        <v>2999</v>
      </c>
      <c r="F223" s="1721">
        <v>0</v>
      </c>
      <c r="G223" s="78">
        <f t="shared" si="4"/>
        <v>2999</v>
      </c>
      <c r="H223" s="58" t="s">
        <v>1502</v>
      </c>
    </row>
    <row r="224" spans="1:8" ht="38.25">
      <c r="A224" s="106"/>
      <c r="B224" s="113" t="s">
        <v>1602</v>
      </c>
      <c r="C224" s="108" t="s">
        <v>1042</v>
      </c>
      <c r="D224" s="30"/>
      <c r="E224" s="78">
        <f>1200</f>
        <v>1200</v>
      </c>
      <c r="F224" s="1721">
        <v>0</v>
      </c>
      <c r="G224" s="78">
        <f t="shared" si="4"/>
        <v>1200</v>
      </c>
      <c r="H224" s="58" t="s">
        <v>1502</v>
      </c>
    </row>
    <row r="225" spans="1:8" ht="25.5">
      <c r="A225" s="106"/>
      <c r="B225" s="113" t="s">
        <v>1603</v>
      </c>
      <c r="C225" s="108" t="s">
        <v>482</v>
      </c>
      <c r="D225" s="30"/>
      <c r="E225" s="78">
        <v>11347</v>
      </c>
      <c r="F225" s="1721">
        <v>0</v>
      </c>
      <c r="G225" s="78">
        <f t="shared" si="4"/>
        <v>11347</v>
      </c>
      <c r="H225" s="58" t="s">
        <v>1502</v>
      </c>
    </row>
    <row r="226" spans="1:8" ht="38.25">
      <c r="A226" s="106"/>
      <c r="B226" s="113" t="s">
        <v>1604</v>
      </c>
      <c r="C226" s="108" t="s">
        <v>879</v>
      </c>
      <c r="D226" s="30"/>
      <c r="E226" s="78">
        <f>4050</f>
        <v>4050</v>
      </c>
      <c r="F226" s="1721">
        <v>0</v>
      </c>
      <c r="G226" s="78">
        <f t="shared" si="4"/>
        <v>4050</v>
      </c>
      <c r="H226" s="58" t="s">
        <v>1502</v>
      </c>
    </row>
    <row r="227" spans="1:8">
      <c r="A227" s="106" t="s">
        <v>517</v>
      </c>
      <c r="B227" s="1963">
        <v>0.10100000000000001</v>
      </c>
      <c r="C227" s="89" t="s">
        <v>1827</v>
      </c>
      <c r="D227" s="25"/>
      <c r="E227" s="32">
        <f>SUM(E220:E226)</f>
        <v>28932</v>
      </c>
      <c r="F227" s="1718">
        <f>SUM(F220:F226)</f>
        <v>0</v>
      </c>
      <c r="G227" s="32">
        <f>SUM(G220:G226)</f>
        <v>28932</v>
      </c>
    </row>
    <row r="228" spans="1:8">
      <c r="A228" s="105" t="s">
        <v>517</v>
      </c>
      <c r="B228" s="124">
        <v>4405</v>
      </c>
      <c r="C228" s="125" t="s">
        <v>1050</v>
      </c>
      <c r="D228" s="34"/>
      <c r="E228" s="32">
        <f>E227</f>
        <v>28932</v>
      </c>
      <c r="F228" s="1718">
        <f>F227</f>
        <v>0</v>
      </c>
      <c r="G228" s="32">
        <f>G227</f>
        <v>28932</v>
      </c>
    </row>
    <row r="229" spans="1:8">
      <c r="A229" s="115" t="s">
        <v>517</v>
      </c>
      <c r="B229" s="116"/>
      <c r="C229" s="126" t="s">
        <v>1392</v>
      </c>
      <c r="D229" s="78"/>
      <c r="E229" s="78">
        <f>E228+E215</f>
        <v>68296</v>
      </c>
      <c r="F229" s="1721">
        <f>F228+F215</f>
        <v>0</v>
      </c>
      <c r="G229" s="78">
        <f>G228+G215</f>
        <v>68296</v>
      </c>
    </row>
    <row r="230" spans="1:8">
      <c r="A230" s="115" t="s">
        <v>517</v>
      </c>
      <c r="B230" s="116"/>
      <c r="C230" s="126" t="s">
        <v>518</v>
      </c>
      <c r="D230" s="95"/>
      <c r="E230" s="95">
        <f>E229+E204</f>
        <v>125950</v>
      </c>
      <c r="F230" s="95">
        <f>F229+F204</f>
        <v>31367</v>
      </c>
      <c r="G230" s="95">
        <f>G229+G204</f>
        <v>157317</v>
      </c>
    </row>
    <row r="231" spans="1:8">
      <c r="A231" s="86"/>
      <c r="B231" s="589" t="s">
        <v>1925</v>
      </c>
      <c r="C231" s="1709"/>
      <c r="D231" s="87"/>
      <c r="E231" s="87"/>
      <c r="F231" s="87"/>
      <c r="G231" s="87"/>
    </row>
    <row r="232" spans="1:8">
      <c r="A232" s="80"/>
      <c r="B232" s="1962" t="s">
        <v>880</v>
      </c>
      <c r="C232" s="108"/>
      <c r="D232" s="127"/>
      <c r="E232" s="128"/>
      <c r="F232" s="128"/>
      <c r="G232" s="128"/>
    </row>
    <row r="233" spans="1:8" ht="67.5" customHeight="1">
      <c r="A233" s="80"/>
      <c r="B233" s="85"/>
      <c r="C233" s="2429" t="s">
        <v>882</v>
      </c>
      <c r="D233" s="2429"/>
      <c r="E233" s="2429"/>
      <c r="F233" s="2429"/>
      <c r="G233" s="2429"/>
    </row>
    <row r="234" spans="1:8">
      <c r="C234" s="59"/>
      <c r="D234" s="62"/>
      <c r="E234" s="62"/>
      <c r="F234" s="62"/>
    </row>
    <row r="235" spans="1:8">
      <c r="C235" s="59"/>
      <c r="D235" s="62"/>
      <c r="E235" s="62"/>
      <c r="F235" s="62"/>
    </row>
    <row r="236" spans="1:8">
      <c r="D236" s="62"/>
      <c r="E236" s="62"/>
      <c r="F236" s="62"/>
    </row>
    <row r="237" spans="1:8">
      <c r="D237" s="62"/>
      <c r="E237" s="62"/>
      <c r="F237" s="62"/>
    </row>
    <row r="238" spans="1:8">
      <c r="D238" s="62"/>
      <c r="E238" s="62"/>
      <c r="F238" s="62"/>
    </row>
    <row r="239" spans="1:8">
      <c r="D239" s="62"/>
      <c r="E239" s="62"/>
      <c r="F239" s="62"/>
    </row>
    <row r="240" spans="1:8">
      <c r="C240" s="61"/>
      <c r="D240" s="62"/>
      <c r="E240" s="62"/>
      <c r="F240" s="62"/>
    </row>
    <row r="241" spans="3:6">
      <c r="C241" s="61"/>
      <c r="D241" s="62"/>
      <c r="E241" s="62"/>
      <c r="F241" s="62"/>
    </row>
    <row r="242" spans="3:6">
      <c r="C242" s="61"/>
      <c r="D242" s="62"/>
      <c r="E242" s="62"/>
      <c r="F242" s="62"/>
    </row>
    <row r="243" spans="3:6">
      <c r="C243" s="61"/>
      <c r="D243" s="62"/>
      <c r="E243" s="62"/>
      <c r="F243" s="62"/>
    </row>
    <row r="244" spans="3:6">
      <c r="C244" s="61"/>
      <c r="D244" s="62"/>
      <c r="E244" s="62"/>
      <c r="F244" s="62"/>
    </row>
    <row r="245" spans="3:6">
      <c r="C245" s="61"/>
      <c r="D245" s="62"/>
      <c r="E245" s="62"/>
      <c r="F245" s="62"/>
    </row>
    <row r="246" spans="3:6">
      <c r="C246" s="61"/>
      <c r="D246" s="62"/>
      <c r="E246" s="62"/>
      <c r="F246" s="62"/>
    </row>
    <row r="247" spans="3:6">
      <c r="D247" s="62"/>
      <c r="E247" s="62"/>
      <c r="F247" s="62"/>
    </row>
    <row r="248" spans="3:6">
      <c r="D248" s="62"/>
      <c r="E248" s="62"/>
      <c r="F248" s="62"/>
    </row>
    <row r="249" spans="3:6">
      <c r="D249" s="62"/>
      <c r="E249" s="62"/>
      <c r="F249" s="62"/>
    </row>
    <row r="250" spans="3:6">
      <c r="D250" s="62"/>
      <c r="E250" s="62"/>
      <c r="F250" s="62"/>
    </row>
    <row r="251" spans="3:6">
      <c r="D251" s="62"/>
      <c r="E251" s="62"/>
      <c r="F251" s="62"/>
    </row>
    <row r="252" spans="3:6">
      <c r="D252" s="62"/>
      <c r="E252" s="62"/>
      <c r="F252" s="62"/>
    </row>
    <row r="253" spans="3:6">
      <c r="D253" s="62"/>
      <c r="E253" s="62"/>
      <c r="F253" s="62"/>
    </row>
  </sheetData>
  <autoFilter ref="A14:K233"/>
  <customSheetViews>
    <customSheetView guid="{44B5F5DE-C96C-4269-969A-574D4EEEEEF5}" showPageBreaks="1" view="pageBreakPreview" showRuler="0">
      <selection activeCell="A497" sqref="A497:IV497"/>
      <pageMargins left="0.74803149606299202" right="0.39370078740157499" top="0.74803149606299202" bottom="0.90551181102362199" header="0.511811023622047" footer="0.59055118110236204"/>
      <printOptions horizontalCentered="1"/>
      <pageSetup paperSize="9" firstPageNumber="14" fitToHeight="22"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topLeftCell="A265">
      <selection activeCell="E274" sqref="E274:G274"/>
      <pageMargins left="0.74803149606299202" right="0.39370078740157499" top="0.74803149606299202" bottom="0.90551181102362199" header="0.511811023622047" footer="0.59055118110236204"/>
      <printOptions horizontalCentered="1"/>
      <pageSetup paperSize="9" firstPageNumber="14" fitToHeight="22" orientation="landscape" blackAndWhite="1" useFirstPageNumber="1" r:id="rId2"/>
      <headerFooter alignWithMargins="0">
        <oddHeader xml:space="preserve">&amp;C   </oddHeader>
        <oddFooter>&amp;C&amp;"Times New Roman,Bold"   Vol-I     -    &amp;P</oddFooter>
      </headerFooter>
    </customSheetView>
    <customSheetView guid="{63DB0950-E90F-4380-862C-985B5EB19119}" showPageBreaks="1" view="pageBreakPreview" showRuler="0" topLeftCell="A232">
      <selection activeCell="D176" sqref="D176"/>
      <pageMargins left="0.74803149606299202" right="0.39370078740157499" top="0.74803149606299202" bottom="0.90551181102362199" header="0.511811023622047" footer="0.59055118110236204"/>
      <printOptions horizontalCentered="1"/>
      <pageSetup paperSize="9" firstPageNumber="14" fitToHeight="22" orientation="landscape" blackAndWhite="1" useFirstPageNumber="1" r:id="rId3"/>
      <headerFooter alignWithMargins="0">
        <oddHeader xml:space="preserve">&amp;C   </oddHeader>
        <oddFooter>&amp;C&amp;"Times New Roman,Bold"   Vol-I     -    &amp;P</oddFooter>
      </headerFooter>
    </customSheetView>
    <customSheetView guid="{7CE36697-C418-4ED3-BCF0-EA686CB40E87}" showPageBreaks="1" printArea="1" showAutoFilter="1" view="pageBreakPreview" showRuler="0" topLeftCell="A220">
      <selection activeCell="J233" sqref="J233"/>
      <pageMargins left="0.74803149606299202" right="0.74803149606299202" top="0.74803149606299202" bottom="4.13" header="0.35449999999999998" footer="3"/>
      <printOptions horizontalCentered="1"/>
      <pageSetup paperSize="9" firstPageNumber="7" fitToHeight="22" orientation="portrait" blackAndWhite="1" useFirstPageNumber="1" r:id="rId4"/>
      <headerFooter alignWithMargins="0">
        <oddHeader xml:space="preserve">&amp;C   </oddHeader>
        <oddFooter>&amp;C&amp;"Times New Roman,Bold" &amp;P</oddFooter>
      </headerFooter>
      <autoFilter ref="B1:L1"/>
    </customSheetView>
  </customSheetViews>
  <mergeCells count="6">
    <mergeCell ref="C233:G233"/>
    <mergeCell ref="B13:G13"/>
    <mergeCell ref="A2:G2"/>
    <mergeCell ref="A1:G1"/>
    <mergeCell ref="A4:G4"/>
    <mergeCell ref="B5:G5"/>
  </mergeCells>
  <phoneticPr fontId="25" type="noConversion"/>
  <printOptions horizontalCentered="1"/>
  <pageMargins left="0.74803149606299202" right="0.74803149606299202" top="0.74803149606299202" bottom="4.13" header="0.35449999999999998" footer="3"/>
  <pageSetup paperSize="9" firstPageNumber="7" fitToHeight="22" orientation="portrait" blackAndWhite="1" useFirstPageNumber="1" r:id="rId5"/>
  <headerFooter alignWithMargins="0">
    <oddHeader xml:space="preserve">&amp;C   </oddHeader>
    <oddFooter>&amp;C&amp;"Times New Roman,Bold" &amp;P</oddFooter>
  </headerFooter>
  <legacyDrawing r:id="rId6"/>
</worksheet>
</file>

<file path=xl/worksheets/sheet50.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syncVertical="1" syncRef="A112" transitionEvaluation="1" codeName="Sheet25"/>
  <dimension ref="A1:H91"/>
  <sheetViews>
    <sheetView view="pageBreakPreview" topLeftCell="A112" zoomScaleNormal="145" zoomScaleSheetLayoutView="145" workbookViewId="0">
      <selection activeCell="I7" sqref="I7:M115"/>
    </sheetView>
  </sheetViews>
  <sheetFormatPr defaultColWidth="12.42578125" defaultRowHeight="12.75"/>
  <cols>
    <col min="1" max="1" width="5.85546875" style="137" customWidth="1"/>
    <col min="2" max="2" width="8.140625" style="135" customWidth="1"/>
    <col min="3" max="3" width="34.5703125" style="130" customWidth="1"/>
    <col min="4" max="4" width="7" style="130" customWidth="1"/>
    <col min="5" max="5" width="8.85546875" style="130" customWidth="1"/>
    <col min="6" max="6" width="10.28515625" style="130" customWidth="1"/>
    <col min="7" max="7" width="8.5703125" style="130" customWidth="1"/>
    <col min="8" max="8" width="4.7109375" style="130" customWidth="1"/>
    <col min="9" max="16384" width="12.42578125" style="130"/>
  </cols>
  <sheetData>
    <row r="1" spans="1:7">
      <c r="A1" s="2431" t="s">
        <v>708</v>
      </c>
      <c r="B1" s="2431"/>
      <c r="C1" s="2431"/>
      <c r="D1" s="2431"/>
      <c r="E1" s="2431"/>
      <c r="F1" s="2431"/>
      <c r="G1" s="2431"/>
    </row>
    <row r="2" spans="1:7">
      <c r="A2" s="2431" t="s">
        <v>709</v>
      </c>
      <c r="B2" s="2431"/>
      <c r="C2" s="2431"/>
      <c r="D2" s="2431"/>
      <c r="E2" s="2431"/>
      <c r="F2" s="2431"/>
      <c r="G2" s="2431"/>
    </row>
    <row r="3" spans="1:7" ht="13.5" customHeight="1">
      <c r="A3" s="131"/>
      <c r="B3" s="132"/>
      <c r="C3" s="133"/>
      <c r="D3" s="133"/>
      <c r="E3" s="133"/>
      <c r="F3" s="133"/>
      <c r="G3" s="133"/>
    </row>
    <row r="4" spans="1:7" s="927" customFormat="1">
      <c r="A4" s="2427" t="s">
        <v>1531</v>
      </c>
      <c r="B4" s="2427"/>
      <c r="C4" s="2427"/>
      <c r="D4" s="2427"/>
      <c r="E4" s="2427"/>
      <c r="F4" s="2427"/>
      <c r="G4" s="2427"/>
    </row>
    <row r="5" spans="1:7" s="927" customFormat="1" ht="13.5">
      <c r="A5" s="1401"/>
      <c r="B5" s="2428"/>
      <c r="C5" s="2428"/>
      <c r="D5" s="2428"/>
      <c r="E5" s="2428"/>
      <c r="F5" s="2428"/>
      <c r="G5" s="2428"/>
    </row>
    <row r="6" spans="1:7" s="927" customFormat="1">
      <c r="A6" s="1401"/>
      <c r="D6" s="1844"/>
      <c r="E6" s="1845" t="s">
        <v>1217</v>
      </c>
      <c r="F6" s="1845" t="s">
        <v>1218</v>
      </c>
      <c r="G6" s="1845" t="s">
        <v>1043</v>
      </c>
    </row>
    <row r="7" spans="1:7" s="927" customFormat="1">
      <c r="A7" s="1401"/>
      <c r="B7" s="1847" t="s">
        <v>1219</v>
      </c>
      <c r="C7" s="927" t="s">
        <v>1220</v>
      </c>
      <c r="D7" s="1848" t="s">
        <v>518</v>
      </c>
      <c r="E7" s="935">
        <v>137645</v>
      </c>
      <c r="F7" s="935">
        <v>190305</v>
      </c>
      <c r="G7" s="935">
        <f>SUM(E7:F7)</f>
        <v>327950</v>
      </c>
    </row>
    <row r="8" spans="1:7" s="927" customFormat="1">
      <c r="A8" s="1401"/>
      <c r="B8" s="1847" t="s">
        <v>1221</v>
      </c>
      <c r="C8" s="1850" t="s">
        <v>1222</v>
      </c>
      <c r="D8" s="1851"/>
      <c r="E8" s="936"/>
      <c r="F8" s="936"/>
      <c r="G8" s="936"/>
    </row>
    <row r="9" spans="1:7" s="927" customFormat="1">
      <c r="A9" s="1401"/>
      <c r="B9" s="1847"/>
      <c r="C9" s="1850" t="s">
        <v>985</v>
      </c>
      <c r="D9" s="1851" t="s">
        <v>518</v>
      </c>
      <c r="E9" s="936">
        <f>G68</f>
        <v>20973</v>
      </c>
      <c r="F9" s="1853">
        <f>G88</f>
        <v>47325</v>
      </c>
      <c r="G9" s="936">
        <f>SUM(E9:F9)</f>
        <v>68298</v>
      </c>
    </row>
    <row r="10" spans="1:7" s="927" customFormat="1">
      <c r="A10" s="1401"/>
      <c r="B10" s="1854" t="s">
        <v>517</v>
      </c>
      <c r="C10" s="927" t="s">
        <v>619</v>
      </c>
      <c r="D10" s="1855" t="s">
        <v>518</v>
      </c>
      <c r="E10" s="1856">
        <f>SUM(E7:E9)</f>
        <v>158618</v>
      </c>
      <c r="F10" s="1856">
        <f>SUM(F7:F9)</f>
        <v>237630</v>
      </c>
      <c r="G10" s="1856">
        <f>SUM(E10:F10)</f>
        <v>396248</v>
      </c>
    </row>
    <row r="11" spans="1:7" s="927" customFormat="1">
      <c r="A11" s="1401"/>
      <c r="B11" s="1847"/>
      <c r="D11" s="934"/>
      <c r="E11" s="934"/>
      <c r="F11" s="1848"/>
      <c r="G11" s="934"/>
    </row>
    <row r="12" spans="1:7" s="927" customFormat="1">
      <c r="A12" s="1401"/>
      <c r="B12" s="1847" t="s">
        <v>620</v>
      </c>
      <c r="C12" s="927" t="s">
        <v>621</v>
      </c>
      <c r="F12" s="1859"/>
    </row>
    <row r="13" spans="1:7" s="927" customFormat="1" ht="13.5" thickBot="1">
      <c r="A13" s="1861"/>
      <c r="B13" s="2425" t="s">
        <v>622</v>
      </c>
      <c r="C13" s="2425"/>
      <c r="D13" s="2425"/>
      <c r="E13" s="2425"/>
      <c r="F13" s="2425"/>
      <c r="G13" s="2425"/>
    </row>
    <row r="14" spans="1:7" s="927" customFormat="1" ht="14.25" thickTop="1" thickBot="1">
      <c r="A14" s="1861"/>
      <c r="B14" s="2433" t="s">
        <v>623</v>
      </c>
      <c r="C14" s="2433"/>
      <c r="D14" s="2433"/>
      <c r="E14" s="1782" t="s">
        <v>519</v>
      </c>
      <c r="F14" s="1782" t="s">
        <v>624</v>
      </c>
      <c r="G14" s="1865" t="s">
        <v>1043</v>
      </c>
    </row>
    <row r="15" spans="1:7" s="139" customFormat="1" ht="13.5" customHeight="1" thickTop="1">
      <c r="A15" s="140"/>
      <c r="B15" s="141"/>
      <c r="C15" s="138"/>
      <c r="D15" s="142"/>
      <c r="E15" s="142"/>
      <c r="F15" s="142"/>
      <c r="G15" s="142"/>
    </row>
    <row r="16" spans="1:7">
      <c r="C16" s="143" t="s">
        <v>522</v>
      </c>
      <c r="D16" s="144"/>
      <c r="E16" s="145"/>
      <c r="F16" s="144"/>
      <c r="G16" s="146"/>
    </row>
    <row r="17" spans="1:7">
      <c r="A17" s="147" t="s">
        <v>523</v>
      </c>
      <c r="B17" s="132">
        <v>2059</v>
      </c>
      <c r="C17" s="148" t="s">
        <v>710</v>
      </c>
      <c r="D17" s="144"/>
      <c r="E17" s="145"/>
      <c r="F17" s="144"/>
      <c r="G17" s="146"/>
    </row>
    <row r="18" spans="1:7">
      <c r="A18" s="147"/>
      <c r="B18" s="149">
        <v>1</v>
      </c>
      <c r="C18" s="150" t="s">
        <v>712</v>
      </c>
    </row>
    <row r="19" spans="1:7">
      <c r="B19" s="151">
        <v>1.0529999999999999</v>
      </c>
      <c r="C19" s="152" t="s">
        <v>713</v>
      </c>
    </row>
    <row r="20" spans="1:7">
      <c r="B20" s="153">
        <v>60</v>
      </c>
      <c r="C20" s="154" t="s">
        <v>2027</v>
      </c>
    </row>
    <row r="21" spans="1:7" ht="25.5">
      <c r="B21" s="153">
        <v>72</v>
      </c>
      <c r="C21" s="154" t="s">
        <v>2071</v>
      </c>
      <c r="D21" s="134"/>
      <c r="E21" s="134"/>
      <c r="F21" s="134"/>
      <c r="G21" s="134"/>
    </row>
    <row r="22" spans="1:7">
      <c r="B22" s="153" t="s">
        <v>2072</v>
      </c>
      <c r="C22" s="154" t="s">
        <v>188</v>
      </c>
      <c r="D22" s="25"/>
      <c r="E22" s="25">
        <v>10371</v>
      </c>
      <c r="F22" s="1775">
        <v>0</v>
      </c>
      <c r="G22" s="155">
        <f>SUM(E22:F22)</f>
        <v>10371</v>
      </c>
    </row>
    <row r="23" spans="1:7">
      <c r="D23" s="42"/>
      <c r="E23" s="42"/>
      <c r="F23" s="1781"/>
      <c r="G23" s="145"/>
    </row>
    <row r="24" spans="1:7" ht="25.5">
      <c r="B24" s="153">
        <v>73</v>
      </c>
      <c r="C24" s="154" t="s">
        <v>493</v>
      </c>
      <c r="D24" s="145"/>
      <c r="E24" s="145"/>
      <c r="F24" s="1781"/>
      <c r="G24" s="145"/>
    </row>
    <row r="25" spans="1:7" s="158" customFormat="1">
      <c r="A25" s="156"/>
      <c r="B25" s="153" t="s">
        <v>494</v>
      </c>
      <c r="C25" s="157" t="s">
        <v>188</v>
      </c>
      <c r="D25" s="25"/>
      <c r="E25" s="25">
        <v>2238</v>
      </c>
      <c r="F25" s="1775">
        <v>0</v>
      </c>
      <c r="G25" s="155">
        <f>SUM(E25:F25)</f>
        <v>2238</v>
      </c>
    </row>
    <row r="26" spans="1:7">
      <c r="C26" s="154"/>
      <c r="D26" s="42"/>
      <c r="E26" s="42"/>
      <c r="F26" s="1781"/>
      <c r="G26" s="145"/>
    </row>
    <row r="27" spans="1:7" ht="25.5">
      <c r="A27" s="156"/>
      <c r="B27" s="153">
        <v>74</v>
      </c>
      <c r="C27" s="157" t="s">
        <v>495</v>
      </c>
      <c r="D27" s="145"/>
      <c r="E27" s="145"/>
      <c r="F27" s="1781"/>
      <c r="G27" s="145"/>
    </row>
    <row r="28" spans="1:7">
      <c r="A28" s="156"/>
      <c r="B28" s="153" t="s">
        <v>496</v>
      </c>
      <c r="C28" s="157" t="s">
        <v>188</v>
      </c>
      <c r="D28" s="25"/>
      <c r="E28" s="25">
        <v>845</v>
      </c>
      <c r="F28" s="1775">
        <v>0</v>
      </c>
      <c r="G28" s="155">
        <f>SUM(E28:F28)</f>
        <v>845</v>
      </c>
    </row>
    <row r="29" spans="1:7" ht="25.5">
      <c r="A29" s="156"/>
      <c r="B29" s="153">
        <v>75</v>
      </c>
      <c r="C29" s="157" t="s">
        <v>497</v>
      </c>
      <c r="D29" s="145"/>
      <c r="E29" s="145"/>
      <c r="F29" s="1781"/>
      <c r="G29" s="158"/>
    </row>
    <row r="30" spans="1:7">
      <c r="A30" s="156"/>
      <c r="B30" s="153" t="s">
        <v>498</v>
      </c>
      <c r="C30" s="157" t="s">
        <v>188</v>
      </c>
      <c r="D30" s="25"/>
      <c r="E30" s="34">
        <v>3020</v>
      </c>
      <c r="F30" s="1768">
        <v>0</v>
      </c>
      <c r="G30" s="155">
        <f>SUM(E30:F30)</f>
        <v>3020</v>
      </c>
    </row>
    <row r="31" spans="1:7">
      <c r="A31" s="156" t="s">
        <v>517</v>
      </c>
      <c r="B31" s="153">
        <v>60</v>
      </c>
      <c r="C31" s="157" t="s">
        <v>2027</v>
      </c>
      <c r="D31" s="25"/>
      <c r="E31" s="32">
        <f>SUM(E21:E30)</f>
        <v>16474</v>
      </c>
      <c r="F31" s="677">
        <f>SUM(F21:F30)</f>
        <v>0</v>
      </c>
      <c r="G31" s="32">
        <f>SUM(G21:G30)</f>
        <v>16474</v>
      </c>
    </row>
    <row r="32" spans="1:7" ht="9" customHeight="1">
      <c r="A32" s="156"/>
      <c r="B32" s="153"/>
      <c r="C32" s="157"/>
      <c r="D32" s="158"/>
    </row>
    <row r="33" spans="1:7" ht="25.5">
      <c r="A33" s="159"/>
      <c r="B33" s="160">
        <v>73</v>
      </c>
      <c r="C33" s="161" t="s">
        <v>493</v>
      </c>
      <c r="D33" s="1978"/>
      <c r="E33" s="1978"/>
      <c r="F33" s="1978"/>
      <c r="G33" s="1978"/>
    </row>
    <row r="34" spans="1:7" ht="25.5">
      <c r="A34" s="163"/>
      <c r="B34" s="164" t="s">
        <v>500</v>
      </c>
      <c r="C34" s="165" t="s">
        <v>1758</v>
      </c>
      <c r="D34" s="48"/>
      <c r="E34" s="1979">
        <v>0</v>
      </c>
      <c r="F34" s="48">
        <v>1499</v>
      </c>
      <c r="G34" s="48">
        <f>SUM(E34:F34)</f>
        <v>1499</v>
      </c>
    </row>
    <row r="35" spans="1:7" ht="25.5">
      <c r="A35" s="156" t="s">
        <v>517</v>
      </c>
      <c r="B35" s="153">
        <v>73</v>
      </c>
      <c r="C35" s="157" t="s">
        <v>493</v>
      </c>
      <c r="D35" s="25"/>
      <c r="E35" s="677">
        <f>SUM(E34:E34)</f>
        <v>0</v>
      </c>
      <c r="F35" s="32">
        <f>SUM(F34:F34)</f>
        <v>1499</v>
      </c>
      <c r="G35" s="32">
        <f>SUM(G34:G34)</f>
        <v>1499</v>
      </c>
    </row>
    <row r="36" spans="1:7">
      <c r="A36" s="156" t="s">
        <v>517</v>
      </c>
      <c r="B36" s="168">
        <v>1.0529999999999999</v>
      </c>
      <c r="C36" s="169" t="s">
        <v>713</v>
      </c>
      <c r="D36" s="25"/>
      <c r="E36" s="32">
        <f>E31+E35</f>
        <v>16474</v>
      </c>
      <c r="F36" s="32">
        <f>F31+F35</f>
        <v>1499</v>
      </c>
      <c r="G36" s="32">
        <f>G31+G35</f>
        <v>17973</v>
      </c>
    </row>
    <row r="37" spans="1:7">
      <c r="A37" s="170" t="s">
        <v>517</v>
      </c>
      <c r="B37" s="171">
        <v>1</v>
      </c>
      <c r="C37" s="172" t="s">
        <v>712</v>
      </c>
      <c r="D37" s="25"/>
      <c r="E37" s="32">
        <f>E36</f>
        <v>16474</v>
      </c>
      <c r="F37" s="32">
        <f>F36</f>
        <v>1499</v>
      </c>
      <c r="G37" s="32">
        <f>G36</f>
        <v>17973</v>
      </c>
    </row>
    <row r="38" spans="1:7" ht="17.25" customHeight="1">
      <c r="A38" s="147"/>
      <c r="B38" s="132"/>
      <c r="C38" s="154"/>
      <c r="D38" s="155"/>
      <c r="E38" s="155"/>
      <c r="F38" s="155"/>
      <c r="G38" s="155"/>
    </row>
    <row r="39" spans="1:7">
      <c r="B39" s="135">
        <v>80</v>
      </c>
      <c r="C39" s="154" t="s">
        <v>1759</v>
      </c>
      <c r="D39" s="155"/>
      <c r="E39" s="166"/>
      <c r="F39" s="166"/>
      <c r="G39" s="166"/>
    </row>
    <row r="40" spans="1:7">
      <c r="B40" s="132">
        <v>80.001000000000005</v>
      </c>
      <c r="C40" s="148" t="s">
        <v>524</v>
      </c>
      <c r="D40" s="155"/>
      <c r="E40" s="166"/>
      <c r="F40" s="166"/>
      <c r="G40" s="166"/>
    </row>
    <row r="41" spans="1:7">
      <c r="B41" s="135">
        <v>61</v>
      </c>
      <c r="C41" s="154" t="s">
        <v>1760</v>
      </c>
      <c r="D41" s="155"/>
      <c r="E41" s="166"/>
      <c r="F41" s="166"/>
      <c r="G41" s="166"/>
    </row>
    <row r="42" spans="1:7">
      <c r="B42" s="153">
        <v>44</v>
      </c>
      <c r="C42" s="157" t="s">
        <v>1761</v>
      </c>
      <c r="D42" s="155"/>
      <c r="E42" s="166"/>
      <c r="F42" s="166"/>
      <c r="G42" s="166"/>
    </row>
    <row r="43" spans="1:7">
      <c r="A43" s="156"/>
      <c r="B43" s="136" t="s">
        <v>792</v>
      </c>
      <c r="C43" s="157" t="s">
        <v>188</v>
      </c>
      <c r="D43" s="25"/>
      <c r="E43" s="25">
        <v>185</v>
      </c>
      <c r="F43" s="1775">
        <v>0</v>
      </c>
      <c r="G43" s="25">
        <f>SUM(E43:F43)</f>
        <v>185</v>
      </c>
    </row>
    <row r="44" spans="1:7">
      <c r="A44" s="156"/>
      <c r="B44" s="136" t="s">
        <v>793</v>
      </c>
      <c r="C44" s="157" t="s">
        <v>530</v>
      </c>
      <c r="D44" s="25"/>
      <c r="E44" s="25">
        <v>500</v>
      </c>
      <c r="F44" s="1775">
        <v>0</v>
      </c>
      <c r="G44" s="25">
        <f>SUM(E44:F44)</f>
        <v>500</v>
      </c>
    </row>
    <row r="45" spans="1:7">
      <c r="A45" s="156"/>
      <c r="B45" s="136" t="s">
        <v>794</v>
      </c>
      <c r="C45" s="157" t="s">
        <v>532</v>
      </c>
      <c r="D45" s="25"/>
      <c r="E45" s="25">
        <v>1280</v>
      </c>
      <c r="F45" s="1775">
        <v>0</v>
      </c>
      <c r="G45" s="25">
        <f>SUM(E45:F45)</f>
        <v>1280</v>
      </c>
    </row>
    <row r="46" spans="1:7">
      <c r="A46" s="156" t="s">
        <v>517</v>
      </c>
      <c r="B46" s="153">
        <v>44</v>
      </c>
      <c r="C46" s="157" t="s">
        <v>1761</v>
      </c>
      <c r="D46" s="25"/>
      <c r="E46" s="32">
        <f>SUM(E43:E45)</f>
        <v>1965</v>
      </c>
      <c r="F46" s="1783">
        <f>SUM(F43:F45)</f>
        <v>0</v>
      </c>
      <c r="G46" s="173">
        <f>SUM(G43:G45)</f>
        <v>1965</v>
      </c>
    </row>
    <row r="47" spans="1:7" ht="17.25" customHeight="1">
      <c r="A47" s="156"/>
      <c r="B47" s="153"/>
      <c r="C47" s="157"/>
      <c r="D47" s="155"/>
      <c r="E47" s="166"/>
      <c r="F47" s="1784"/>
      <c r="G47" s="166"/>
    </row>
    <row r="48" spans="1:7">
      <c r="A48" s="156"/>
      <c r="B48" s="136">
        <v>46</v>
      </c>
      <c r="C48" s="157" t="s">
        <v>542</v>
      </c>
      <c r="D48" s="155"/>
      <c r="E48" s="166"/>
      <c r="F48" s="166"/>
      <c r="G48" s="166"/>
    </row>
    <row r="49" spans="1:7">
      <c r="B49" s="135" t="s">
        <v>799</v>
      </c>
      <c r="C49" s="154" t="s">
        <v>188</v>
      </c>
      <c r="D49" s="25"/>
      <c r="E49" s="25">
        <v>15</v>
      </c>
      <c r="F49" s="1785">
        <v>0</v>
      </c>
      <c r="G49" s="25">
        <f>SUM(E49:F49)</f>
        <v>15</v>
      </c>
    </row>
    <row r="50" spans="1:7">
      <c r="A50" s="156"/>
      <c r="B50" s="136" t="s">
        <v>800</v>
      </c>
      <c r="C50" s="157" t="s">
        <v>530</v>
      </c>
      <c r="D50" s="25"/>
      <c r="E50" s="25">
        <v>75</v>
      </c>
      <c r="F50" s="1785">
        <v>0</v>
      </c>
      <c r="G50" s="155">
        <f>SUM(E50:F50)</f>
        <v>75</v>
      </c>
    </row>
    <row r="51" spans="1:7">
      <c r="B51" s="135" t="s">
        <v>801</v>
      </c>
      <c r="C51" s="154" t="s">
        <v>532</v>
      </c>
      <c r="D51" s="25"/>
      <c r="E51" s="78">
        <v>200</v>
      </c>
      <c r="F51" s="1784">
        <v>0</v>
      </c>
      <c r="G51" s="155">
        <f>SUM(E51:F51)</f>
        <v>200</v>
      </c>
    </row>
    <row r="52" spans="1:7">
      <c r="A52" s="156" t="s">
        <v>517</v>
      </c>
      <c r="B52" s="136">
        <v>46</v>
      </c>
      <c r="C52" s="157" t="s">
        <v>542</v>
      </c>
      <c r="D52" s="25"/>
      <c r="E52" s="32">
        <f>SUM(E49:E51)</f>
        <v>290</v>
      </c>
      <c r="F52" s="677">
        <f>SUM(F49:F51)</f>
        <v>0</v>
      </c>
      <c r="G52" s="32">
        <f>SUM(G49:G51)</f>
        <v>290</v>
      </c>
    </row>
    <row r="53" spans="1:7">
      <c r="C53" s="154"/>
      <c r="D53" s="155"/>
      <c r="E53" s="166"/>
      <c r="F53" s="166"/>
      <c r="G53" s="166"/>
    </row>
    <row r="54" spans="1:7">
      <c r="B54" s="135">
        <v>47</v>
      </c>
      <c r="C54" s="154" t="s">
        <v>546</v>
      </c>
      <c r="D54" s="155"/>
      <c r="E54" s="166"/>
      <c r="F54" s="166"/>
      <c r="G54" s="166"/>
    </row>
    <row r="55" spans="1:7">
      <c r="B55" s="135" t="s">
        <v>886</v>
      </c>
      <c r="C55" s="157" t="s">
        <v>530</v>
      </c>
      <c r="D55" s="25"/>
      <c r="E55" s="78">
        <v>10</v>
      </c>
      <c r="F55" s="1784">
        <v>0</v>
      </c>
      <c r="G55" s="155">
        <f>SUM(E55:F55)</f>
        <v>10</v>
      </c>
    </row>
    <row r="56" spans="1:7">
      <c r="B56" s="135" t="s">
        <v>887</v>
      </c>
      <c r="C56" s="154" t="s">
        <v>532</v>
      </c>
      <c r="D56" s="25"/>
      <c r="E56" s="78">
        <v>50</v>
      </c>
      <c r="F56" s="1784">
        <v>0</v>
      </c>
      <c r="G56" s="155">
        <f>SUM(E56:F56)</f>
        <v>50</v>
      </c>
    </row>
    <row r="57" spans="1:7">
      <c r="A57" s="156" t="s">
        <v>517</v>
      </c>
      <c r="B57" s="136">
        <v>47</v>
      </c>
      <c r="C57" s="157" t="s">
        <v>546</v>
      </c>
      <c r="D57" s="25"/>
      <c r="E57" s="32">
        <f>SUM(E55:E56)</f>
        <v>60</v>
      </c>
      <c r="F57" s="677">
        <f>SUM(F55:F56)</f>
        <v>0</v>
      </c>
      <c r="G57" s="32">
        <f>SUM(G55:G56)</f>
        <v>60</v>
      </c>
    </row>
    <row r="58" spans="1:7">
      <c r="A58" s="156"/>
      <c r="B58" s="136"/>
      <c r="C58" s="157"/>
      <c r="D58" s="155"/>
      <c r="E58" s="155"/>
      <c r="F58" s="155"/>
      <c r="G58" s="155"/>
    </row>
    <row r="59" spans="1:7">
      <c r="B59" s="135">
        <v>48</v>
      </c>
      <c r="C59" s="154" t="s">
        <v>550</v>
      </c>
      <c r="D59" s="155"/>
      <c r="E59" s="166"/>
      <c r="F59" s="166"/>
      <c r="G59" s="166"/>
    </row>
    <row r="60" spans="1:7">
      <c r="A60" s="156"/>
      <c r="B60" s="136" t="s">
        <v>889</v>
      </c>
      <c r="C60" s="157" t="s">
        <v>188</v>
      </c>
      <c r="D60" s="25"/>
      <c r="E60" s="25">
        <v>410</v>
      </c>
      <c r="F60" s="1785">
        <v>0</v>
      </c>
      <c r="G60" s="25">
        <f>SUM(E60:F60)</f>
        <v>410</v>
      </c>
    </row>
    <row r="61" spans="1:7">
      <c r="B61" s="135" t="s">
        <v>890</v>
      </c>
      <c r="C61" s="157" t="s">
        <v>530</v>
      </c>
      <c r="D61" s="25"/>
      <c r="E61" s="78">
        <v>75</v>
      </c>
      <c r="F61" s="1784">
        <v>0</v>
      </c>
      <c r="G61" s="155">
        <f>SUM(E61:F61)</f>
        <v>75</v>
      </c>
    </row>
    <row r="62" spans="1:7">
      <c r="A62" s="156"/>
      <c r="B62" s="136" t="s">
        <v>891</v>
      </c>
      <c r="C62" s="157" t="s">
        <v>532</v>
      </c>
      <c r="D62" s="25"/>
      <c r="E62" s="25">
        <v>200</v>
      </c>
      <c r="F62" s="1785">
        <v>0</v>
      </c>
      <c r="G62" s="155">
        <f>SUM(E62:F62)</f>
        <v>200</v>
      </c>
    </row>
    <row r="63" spans="1:7">
      <c r="A63" s="156" t="s">
        <v>517</v>
      </c>
      <c r="B63" s="136">
        <v>48</v>
      </c>
      <c r="C63" s="157" t="s">
        <v>550</v>
      </c>
      <c r="D63" s="25"/>
      <c r="E63" s="32">
        <f>SUM(E60:E62)</f>
        <v>685</v>
      </c>
      <c r="F63" s="677">
        <f>SUM(F60:F62)</f>
        <v>0</v>
      </c>
      <c r="G63" s="32">
        <f>SUM(G60:G62)</f>
        <v>685</v>
      </c>
    </row>
    <row r="64" spans="1:7" ht="0.75" customHeight="1">
      <c r="A64" s="156"/>
      <c r="B64" s="136"/>
      <c r="C64" s="157"/>
      <c r="D64" s="167"/>
      <c r="E64" s="167"/>
      <c r="F64" s="1785"/>
      <c r="G64" s="155"/>
    </row>
    <row r="65" spans="1:8" ht="14.25" customHeight="1">
      <c r="A65" s="159" t="s">
        <v>517</v>
      </c>
      <c r="B65" s="174">
        <v>61</v>
      </c>
      <c r="C65" s="161" t="s">
        <v>1762</v>
      </c>
      <c r="D65" s="34"/>
      <c r="E65" s="32">
        <f>E46+E52+E57+E63</f>
        <v>3000</v>
      </c>
      <c r="F65" s="677">
        <v>0</v>
      </c>
      <c r="G65" s="34">
        <f>F65+E65</f>
        <v>3000</v>
      </c>
    </row>
    <row r="66" spans="1:8" ht="14.25" customHeight="1">
      <c r="A66" s="163" t="s">
        <v>517</v>
      </c>
      <c r="B66" s="1976">
        <v>80.001000000000005</v>
      </c>
      <c r="C66" s="1977" t="s">
        <v>524</v>
      </c>
      <c r="D66" s="48"/>
      <c r="E66" s="32">
        <f>E65</f>
        <v>3000</v>
      </c>
      <c r="F66" s="677">
        <v>0</v>
      </c>
      <c r="G66" s="32">
        <f>+G65</f>
        <v>3000</v>
      </c>
      <c r="H66" s="130" t="s">
        <v>697</v>
      </c>
    </row>
    <row r="67" spans="1:8">
      <c r="A67" s="156" t="s">
        <v>517</v>
      </c>
      <c r="B67" s="129">
        <v>2059</v>
      </c>
      <c r="C67" s="175" t="s">
        <v>710</v>
      </c>
      <c r="D67" s="34"/>
      <c r="E67" s="34">
        <f>E37+E66</f>
        <v>19474</v>
      </c>
      <c r="F67" s="162">
        <f>F37</f>
        <v>1499</v>
      </c>
      <c r="G67" s="173">
        <f>F67+E67</f>
        <v>20973</v>
      </c>
    </row>
    <row r="68" spans="1:8">
      <c r="A68" s="176" t="s">
        <v>517</v>
      </c>
      <c r="B68" s="177"/>
      <c r="C68" s="178" t="s">
        <v>522</v>
      </c>
      <c r="D68" s="32"/>
      <c r="E68" s="32">
        <f>E67</f>
        <v>19474</v>
      </c>
      <c r="F68" s="32">
        <f>F67</f>
        <v>1499</v>
      </c>
      <c r="G68" s="32">
        <f>G67</f>
        <v>20973</v>
      </c>
    </row>
    <row r="69" spans="1:8">
      <c r="A69" s="156"/>
      <c r="B69" s="136"/>
      <c r="C69" s="175"/>
      <c r="D69" s="155"/>
      <c r="E69" s="155"/>
      <c r="F69" s="155"/>
      <c r="G69" s="155"/>
    </row>
    <row r="70" spans="1:8">
      <c r="C70" s="148" t="s">
        <v>1392</v>
      </c>
      <c r="D70" s="155"/>
      <c r="E70" s="155"/>
      <c r="F70" s="155"/>
      <c r="G70" s="155"/>
    </row>
    <row r="71" spans="1:8">
      <c r="A71" s="147" t="s">
        <v>523</v>
      </c>
      <c r="B71" s="132">
        <v>4059</v>
      </c>
      <c r="C71" s="148" t="s">
        <v>711</v>
      </c>
      <c r="D71" s="166"/>
      <c r="E71" s="166"/>
      <c r="F71" s="166"/>
      <c r="G71" s="166"/>
    </row>
    <row r="72" spans="1:8">
      <c r="A72" s="156"/>
      <c r="B72" s="181">
        <v>1</v>
      </c>
      <c r="C72" s="172" t="s">
        <v>712</v>
      </c>
      <c r="D72" s="155"/>
      <c r="E72" s="155"/>
      <c r="F72" s="155"/>
      <c r="G72" s="155"/>
    </row>
    <row r="73" spans="1:8">
      <c r="A73" s="156"/>
      <c r="B73" s="168">
        <v>1.0509999999999999</v>
      </c>
      <c r="C73" s="169" t="s">
        <v>1768</v>
      </c>
      <c r="D73" s="155"/>
      <c r="E73" s="155"/>
      <c r="F73" s="155"/>
      <c r="G73" s="155"/>
    </row>
    <row r="74" spans="1:8">
      <c r="B74" s="149">
        <v>3</v>
      </c>
      <c r="C74" s="150" t="s">
        <v>1764</v>
      </c>
      <c r="D74" s="166"/>
      <c r="E74" s="166"/>
      <c r="F74" s="166"/>
      <c r="G74" s="166"/>
    </row>
    <row r="75" spans="1:8">
      <c r="B75" s="135">
        <v>45</v>
      </c>
      <c r="C75" s="154" t="s">
        <v>537</v>
      </c>
      <c r="D75" s="166"/>
      <c r="E75" s="166"/>
      <c r="F75" s="180"/>
      <c r="G75" s="166"/>
    </row>
    <row r="76" spans="1:8" ht="25.5">
      <c r="B76" s="135" t="s">
        <v>1769</v>
      </c>
      <c r="C76" s="154" t="s">
        <v>1770</v>
      </c>
      <c r="D76" s="25"/>
      <c r="E76" s="78">
        <v>13800</v>
      </c>
      <c r="F76" s="1760">
        <v>0</v>
      </c>
      <c r="G76" s="78">
        <f>F76+E76</f>
        <v>13800</v>
      </c>
      <c r="H76" s="130" t="s">
        <v>2091</v>
      </c>
    </row>
    <row r="77" spans="1:8">
      <c r="A77" s="156" t="s">
        <v>517</v>
      </c>
      <c r="B77" s="135">
        <v>45</v>
      </c>
      <c r="C77" s="154" t="s">
        <v>537</v>
      </c>
      <c r="D77" s="25"/>
      <c r="E77" s="32">
        <f>SUM(E76:E76)</f>
        <v>13800</v>
      </c>
      <c r="F77" s="1783">
        <f>SUM(F76:F76)</f>
        <v>0</v>
      </c>
      <c r="G77" s="32">
        <f>SUM(G76:G76)</f>
        <v>13800</v>
      </c>
    </row>
    <row r="78" spans="1:8" ht="13.5" customHeight="1">
      <c r="A78" s="137" t="s">
        <v>517</v>
      </c>
      <c r="B78" s="149">
        <v>3</v>
      </c>
      <c r="C78" s="150" t="s">
        <v>1764</v>
      </c>
      <c r="D78" s="25"/>
      <c r="E78" s="32">
        <f>E77</f>
        <v>13800</v>
      </c>
      <c r="F78" s="1783">
        <v>0</v>
      </c>
      <c r="G78" s="32">
        <f>SUM(E78:F78)</f>
        <v>13800</v>
      </c>
    </row>
    <row r="79" spans="1:8" ht="13.5" customHeight="1">
      <c r="A79" s="156" t="s">
        <v>517</v>
      </c>
      <c r="B79" s="168">
        <v>1.0509999999999999</v>
      </c>
      <c r="C79" s="169" t="s">
        <v>1768</v>
      </c>
      <c r="D79" s="25"/>
      <c r="E79" s="32">
        <f t="shared" ref="E79:G80" si="0">E78</f>
        <v>13800</v>
      </c>
      <c r="F79" s="677">
        <v>0</v>
      </c>
      <c r="G79" s="32">
        <f t="shared" si="0"/>
        <v>13800</v>
      </c>
    </row>
    <row r="80" spans="1:8" ht="13.5" customHeight="1">
      <c r="A80" s="156" t="s">
        <v>517</v>
      </c>
      <c r="B80" s="181">
        <v>1</v>
      </c>
      <c r="C80" s="172" t="s">
        <v>712</v>
      </c>
      <c r="D80" s="25"/>
      <c r="E80" s="34">
        <f t="shared" si="0"/>
        <v>13800</v>
      </c>
      <c r="F80" s="1768">
        <v>0</v>
      </c>
      <c r="G80" s="34">
        <f t="shared" si="0"/>
        <v>13800</v>
      </c>
    </row>
    <row r="81" spans="1:8" ht="15" customHeight="1">
      <c r="A81" s="156"/>
      <c r="B81" s="136"/>
      <c r="C81" s="157"/>
      <c r="D81" s="155"/>
      <c r="E81" s="166"/>
      <c r="F81" s="166"/>
      <c r="G81" s="166"/>
    </row>
    <row r="82" spans="1:8" ht="25.5">
      <c r="B82" s="135" t="s">
        <v>675</v>
      </c>
      <c r="C82" s="154" t="s">
        <v>676</v>
      </c>
      <c r="D82" s="25"/>
      <c r="E82" s="78">
        <f>49999-16474</f>
        <v>33525</v>
      </c>
      <c r="F82" s="1760">
        <v>0</v>
      </c>
      <c r="G82" s="78">
        <f>F82+E82</f>
        <v>33525</v>
      </c>
      <c r="H82" s="130" t="s">
        <v>1509</v>
      </c>
    </row>
    <row r="83" spans="1:8" ht="13.5" customHeight="1">
      <c r="A83" s="156" t="s">
        <v>517</v>
      </c>
      <c r="B83" s="136">
        <v>45</v>
      </c>
      <c r="C83" s="157" t="s">
        <v>537</v>
      </c>
      <c r="D83" s="25"/>
      <c r="E83" s="32">
        <f>SUM(E82:E82)</f>
        <v>33525</v>
      </c>
      <c r="F83" s="677">
        <f>SUM(F82:F82)</f>
        <v>0</v>
      </c>
      <c r="G83" s="32">
        <f>SUM(G82:G82)</f>
        <v>33525</v>
      </c>
    </row>
    <row r="84" spans="1:8">
      <c r="A84" s="156" t="s">
        <v>517</v>
      </c>
      <c r="B84" s="183" t="s">
        <v>1763</v>
      </c>
      <c r="C84" s="154" t="s">
        <v>1764</v>
      </c>
      <c r="D84" s="25"/>
      <c r="E84" s="32">
        <f>E83</f>
        <v>33525</v>
      </c>
      <c r="F84" s="677">
        <v>0</v>
      </c>
      <c r="G84" s="32">
        <f t="shared" ref="G84:G89" si="1">SUM(E84:F84)</f>
        <v>33525</v>
      </c>
    </row>
    <row r="85" spans="1:8">
      <c r="A85" s="156" t="s">
        <v>517</v>
      </c>
      <c r="B85" s="132">
        <v>60.051000000000002</v>
      </c>
      <c r="C85" s="148" t="s">
        <v>1768</v>
      </c>
      <c r="D85" s="25"/>
      <c r="E85" s="25">
        <f>E84</f>
        <v>33525</v>
      </c>
      <c r="F85" s="1775">
        <v>0</v>
      </c>
      <c r="G85" s="32">
        <f t="shared" si="1"/>
        <v>33525</v>
      </c>
    </row>
    <row r="86" spans="1:8">
      <c r="A86" s="156" t="s">
        <v>517</v>
      </c>
      <c r="B86" s="136">
        <v>60</v>
      </c>
      <c r="C86" s="157" t="s">
        <v>1771</v>
      </c>
      <c r="D86" s="25"/>
      <c r="E86" s="32">
        <f>E85</f>
        <v>33525</v>
      </c>
      <c r="F86" s="677">
        <v>0</v>
      </c>
      <c r="G86" s="32">
        <f t="shared" si="1"/>
        <v>33525</v>
      </c>
    </row>
    <row r="87" spans="1:8">
      <c r="A87" s="156" t="s">
        <v>517</v>
      </c>
      <c r="B87" s="129">
        <v>4059</v>
      </c>
      <c r="C87" s="175" t="s">
        <v>711</v>
      </c>
      <c r="D87" s="34"/>
      <c r="E87" s="32">
        <f>E86+E80</f>
        <v>47325</v>
      </c>
      <c r="F87" s="1783">
        <v>0</v>
      </c>
      <c r="G87" s="32">
        <f t="shared" si="1"/>
        <v>47325</v>
      </c>
    </row>
    <row r="88" spans="1:8">
      <c r="A88" s="176" t="s">
        <v>517</v>
      </c>
      <c r="B88" s="177"/>
      <c r="C88" s="178" t="s">
        <v>1392</v>
      </c>
      <c r="D88" s="78"/>
      <c r="E88" s="78">
        <f>E87</f>
        <v>47325</v>
      </c>
      <c r="F88" s="1784">
        <v>0</v>
      </c>
      <c r="G88" s="32">
        <f t="shared" si="1"/>
        <v>47325</v>
      </c>
    </row>
    <row r="89" spans="1:8">
      <c r="A89" s="176" t="s">
        <v>517</v>
      </c>
      <c r="B89" s="177"/>
      <c r="C89" s="178" t="s">
        <v>518</v>
      </c>
      <c r="D89" s="173"/>
      <c r="E89" s="173">
        <f>E88+E68</f>
        <v>66799</v>
      </c>
      <c r="F89" s="173">
        <f>F68</f>
        <v>1499</v>
      </c>
      <c r="G89" s="173">
        <f t="shared" si="1"/>
        <v>68298</v>
      </c>
    </row>
    <row r="90" spans="1:8">
      <c r="B90" s="1962" t="s">
        <v>880</v>
      </c>
    </row>
    <row r="91" spans="1:8" ht="30" customHeight="1">
      <c r="B91" s="2432" t="s">
        <v>1199</v>
      </c>
      <c r="C91" s="2432"/>
      <c r="D91" s="2432"/>
      <c r="E91" s="2432"/>
      <c r="F91" s="2432"/>
      <c r="G91" s="2432"/>
    </row>
  </sheetData>
  <autoFilter ref="A14:K91">
    <filterColumn colId="1" showButton="0"/>
    <filterColumn colId="2" showButton="0"/>
  </autoFilter>
  <customSheetViews>
    <customSheetView guid="{44B5F5DE-C96C-4269-969A-574D4EEEEEF5}" showPageBreaks="1" view="pageBreakPreview" showRuler="0" topLeftCell="A233">
      <selection activeCell="A36" sqref="A36:IV36"/>
      <rowBreaks count="10" manualBreakCount="10">
        <brk id="33" max="6" man="1"/>
        <brk id="59" max="6" man="1"/>
        <brk id="94" max="10" man="1"/>
        <brk id="95" max="6" man="1"/>
        <brk id="115" max="6" man="1"/>
        <brk id="149" max="6" man="1"/>
        <brk id="180" max="6" man="1"/>
        <brk id="215" max="6" man="1"/>
        <brk id="246" max="6" man="1"/>
        <brk id="275" max="6"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printArea="1" view="pageBreakPreview" showRuler="0" topLeftCell="A233">
      <selection activeCell="G251" sqref="G251"/>
      <rowBreaks count="9" manualBreakCount="9">
        <brk id="33" max="6" man="1"/>
        <brk id="60" max="6" man="1"/>
        <brk id="96" max="6" man="1"/>
        <brk id="116" max="6" man="1"/>
        <brk id="150" max="6" man="1"/>
        <brk id="181" max="6" man="1"/>
        <brk id="216" max="6" man="1"/>
        <brk id="247" max="6" man="1"/>
        <brk id="276" max="6"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2"/>
      <headerFooter alignWithMargins="0">
        <oddHeader xml:space="preserve">&amp;C   </oddHeader>
        <oddFooter>&amp;C&amp;"Times New Roman,Bold"   Vol-I     -    &amp;P</oddFooter>
      </headerFooter>
    </customSheetView>
    <customSheetView guid="{63DB0950-E90F-4380-862C-985B5EB19119}" showPageBreaks="1" view="pageBreakPreview" showRuler="0" topLeftCell="A79">
      <selection activeCell="A99" sqref="A99:A104"/>
      <rowBreaks count="11" manualBreakCount="11">
        <brk id="33" max="6" man="1"/>
        <brk id="60" max="6" man="1"/>
        <brk id="94" max="10" man="1"/>
        <brk id="95" max="6" man="1"/>
        <brk id="96" max="6" man="1"/>
        <brk id="116" max="6" man="1"/>
        <brk id="150" max="6" man="1"/>
        <brk id="181" max="6" man="1"/>
        <brk id="216" max="6" man="1"/>
        <brk id="247" max="6" man="1"/>
        <brk id="276" max="6"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3"/>
      <headerFooter alignWithMargins="0">
        <oddHeader xml:space="preserve">&amp;C   </oddHeader>
        <oddFooter>&amp;C&amp;"Times New Roman,Bold"   Vol-I     -    &amp;P</oddFooter>
      </headerFooter>
    </customSheetView>
    <customSheetView guid="{7CE36697-C418-4ED3-BCF0-EA686CB40E87}" showPageBreaks="1" printArea="1" showAutoFilter="1" view="pageBreakPreview" showRuler="0" topLeftCell="A75">
      <selection activeCell="J91" sqref="J91"/>
      <rowBreaks count="10" manualBreakCount="10">
        <brk id="33" max="7" man="1"/>
        <brk id="65" max="7" man="1"/>
        <brk id="94" max="7" man="1"/>
        <brk id="95" max="7" man="1"/>
        <brk id="115" max="6" man="1"/>
        <brk id="149" max="6" man="1"/>
        <brk id="180" max="6" man="1"/>
        <brk id="215" max="6" man="1"/>
        <brk id="246" max="6" man="1"/>
        <brk id="275" max="6" man="1"/>
      </rowBreaks>
      <pageMargins left="0.74803149606299202" right="0.74803149606299202" top="0.74803149606299202" bottom="4.13" header="0.35" footer="3"/>
      <printOptions horizontalCentered="1"/>
      <pageSetup paperSize="9" firstPageNumber="15" fitToHeight="0" orientation="portrait" blackAndWhite="1" useFirstPageNumber="1" r:id="rId4"/>
      <headerFooter alignWithMargins="0">
        <oddHeader xml:space="preserve">&amp;C   </oddHeader>
        <oddFooter>&amp;C&amp;"Times New Roman,Bold" &amp;P</oddFooter>
      </headerFooter>
      <autoFilter ref="B1:L1"/>
    </customSheetView>
  </customSheetViews>
  <mergeCells count="7">
    <mergeCell ref="A1:G1"/>
    <mergeCell ref="A4:G4"/>
    <mergeCell ref="B5:G5"/>
    <mergeCell ref="B91:G91"/>
    <mergeCell ref="B13:G13"/>
    <mergeCell ref="B14:D14"/>
    <mergeCell ref="A2:G2"/>
  </mergeCells>
  <phoneticPr fontId="25" type="noConversion"/>
  <printOptions horizontalCentered="1"/>
  <pageMargins left="0.74803149606299202" right="0.74803149606299202" top="0.74803149606299202" bottom="4.13" header="0.35" footer="3"/>
  <pageSetup paperSize="9" firstPageNumber="15" fitToHeight="0" orientation="portrait" blackAndWhite="1" useFirstPageNumber="1" r:id="rId5"/>
  <headerFooter alignWithMargins="0">
    <oddHeader xml:space="preserve">&amp;C   </oddHeader>
    <oddFooter>&amp;C&amp;"Times New Roman,Bold" &amp;P</oddFooter>
  </headerFooter>
  <rowBreaks count="8" manualBreakCount="8">
    <brk id="33" max="7" man="1"/>
    <brk id="65" max="7" man="1"/>
    <brk id="107" max="6" man="1"/>
    <brk id="141" max="6" man="1"/>
    <brk id="172" max="6" man="1"/>
    <brk id="207" max="6" man="1"/>
    <brk id="238" max="6" man="1"/>
    <brk id="267" max="6" man="1"/>
  </rowBreaks>
  <legacyDrawing r:id="rId6"/>
</worksheet>
</file>

<file path=xl/worksheets/sheet7.xml><?xml version="1.0" encoding="utf-8"?>
<worksheet xmlns="http://schemas.openxmlformats.org/spreadsheetml/2006/main" xmlns:r="http://schemas.openxmlformats.org/officeDocument/2006/relationships">
  <sheetPr syncVertical="1" syncRef="A67" transitionEvaluation="1" codeName="Sheet50"/>
  <dimension ref="A1:H84"/>
  <sheetViews>
    <sheetView view="pageBreakPreview" topLeftCell="A67" zoomScaleNormal="145" zoomScaleSheetLayoutView="100" workbookViewId="0">
      <selection activeCell="I84" sqref="I84"/>
    </sheetView>
  </sheetViews>
  <sheetFormatPr defaultColWidth="12.42578125" defaultRowHeight="12.75"/>
  <cols>
    <col min="1" max="1" width="5.85546875" style="196" customWidth="1"/>
    <col min="2" max="2" width="8.140625" style="197" customWidth="1"/>
    <col min="3" max="3" width="34.5703125" style="198" customWidth="1"/>
    <col min="4" max="4" width="6.85546875" style="201" customWidth="1"/>
    <col min="5" max="5" width="8.85546875" style="201" customWidth="1"/>
    <col min="6" max="6" width="10.28515625" style="188" customWidth="1"/>
    <col min="7" max="7" width="8.5703125" style="188" customWidth="1"/>
    <col min="8" max="8" width="4.7109375" style="188" customWidth="1"/>
    <col min="9" max="16384" width="12.42578125" style="188"/>
  </cols>
  <sheetData>
    <row r="1" spans="1:7" ht="14.1" customHeight="1">
      <c r="A1" s="2434" t="s">
        <v>1626</v>
      </c>
      <c r="B1" s="2434"/>
      <c r="C1" s="2434"/>
      <c r="D1" s="2434"/>
      <c r="E1" s="2434"/>
      <c r="F1" s="2434"/>
      <c r="G1" s="2434"/>
    </row>
    <row r="2" spans="1:7" ht="14.1" customHeight="1">
      <c r="A2" s="2434" t="s">
        <v>1627</v>
      </c>
      <c r="B2" s="2434"/>
      <c r="C2" s="2434"/>
      <c r="D2" s="2434"/>
      <c r="E2" s="2434"/>
      <c r="F2" s="2434"/>
      <c r="G2" s="2434"/>
    </row>
    <row r="3" spans="1:7" ht="14.1" customHeight="1">
      <c r="A3" s="184"/>
      <c r="B3" s="185"/>
      <c r="C3" s="186"/>
      <c r="D3" s="187"/>
      <c r="E3" s="187"/>
      <c r="F3" s="186"/>
      <c r="G3" s="186"/>
    </row>
    <row r="4" spans="1:7" s="927" customFormat="1">
      <c r="A4" s="2427" t="s">
        <v>1530</v>
      </c>
      <c r="B4" s="2427"/>
      <c r="C4" s="2427"/>
      <c r="D4" s="2427"/>
      <c r="E4" s="2427"/>
      <c r="F4" s="2427"/>
      <c r="G4" s="2427"/>
    </row>
    <row r="5" spans="1:7" s="927" customFormat="1" ht="13.5">
      <c r="A5" s="1401"/>
      <c r="B5" s="2428"/>
      <c r="C5" s="2428"/>
      <c r="D5" s="2428"/>
      <c r="E5" s="2428"/>
      <c r="F5" s="2428"/>
      <c r="G5" s="2428"/>
    </row>
    <row r="6" spans="1:7" s="927" customFormat="1">
      <c r="A6" s="1401"/>
      <c r="D6" s="1844"/>
      <c r="E6" s="1845" t="s">
        <v>1217</v>
      </c>
      <c r="F6" s="1845" t="s">
        <v>1218</v>
      </c>
      <c r="G6" s="1845" t="s">
        <v>1043</v>
      </c>
    </row>
    <row r="7" spans="1:7" s="927" customFormat="1">
      <c r="A7" s="1401"/>
      <c r="B7" s="1847" t="s">
        <v>1219</v>
      </c>
      <c r="C7" s="927" t="s">
        <v>1220</v>
      </c>
      <c r="D7" s="1848" t="s">
        <v>518</v>
      </c>
      <c r="E7" s="935">
        <v>77742</v>
      </c>
      <c r="F7" s="935">
        <v>20000</v>
      </c>
      <c r="G7" s="935">
        <f>SUM(E7:F7)</f>
        <v>97742</v>
      </c>
    </row>
    <row r="8" spans="1:7" s="927" customFormat="1">
      <c r="A8" s="1401"/>
      <c r="B8" s="1847" t="s">
        <v>1221</v>
      </c>
      <c r="C8" s="1850" t="s">
        <v>1222</v>
      </c>
      <c r="D8" s="1851"/>
      <c r="E8" s="936"/>
      <c r="F8" s="936"/>
      <c r="G8" s="936"/>
    </row>
    <row r="9" spans="1:7" s="927" customFormat="1">
      <c r="A9" s="1401"/>
      <c r="B9" s="1847"/>
      <c r="C9" s="1850" t="s">
        <v>985</v>
      </c>
      <c r="D9" s="1851" t="s">
        <v>518</v>
      </c>
      <c r="E9" s="936">
        <f>G81</f>
        <v>14400</v>
      </c>
      <c r="F9" s="1982">
        <v>0</v>
      </c>
      <c r="G9" s="936">
        <f>SUM(E9:F9)</f>
        <v>14400</v>
      </c>
    </row>
    <row r="10" spans="1:7" s="927" customFormat="1">
      <c r="A10" s="1401"/>
      <c r="B10" s="1854" t="s">
        <v>517</v>
      </c>
      <c r="C10" s="927" t="s">
        <v>619</v>
      </c>
      <c r="D10" s="1855" t="s">
        <v>518</v>
      </c>
      <c r="E10" s="1856">
        <f>SUM(E7:E9)</f>
        <v>92142</v>
      </c>
      <c r="F10" s="1856">
        <f>SUM(F7:F9)</f>
        <v>20000</v>
      </c>
      <c r="G10" s="1856">
        <f>SUM(E10:F10)</f>
        <v>112142</v>
      </c>
    </row>
    <row r="11" spans="1:7" s="927" customFormat="1">
      <c r="A11" s="1401"/>
      <c r="B11" s="1847"/>
      <c r="D11" s="934"/>
      <c r="E11" s="934"/>
      <c r="F11" s="1848"/>
      <c r="G11" s="934"/>
    </row>
    <row r="12" spans="1:7" s="927" customFormat="1">
      <c r="A12" s="1401"/>
      <c r="B12" s="1847" t="s">
        <v>620</v>
      </c>
      <c r="C12" s="927" t="s">
        <v>621</v>
      </c>
      <c r="F12" s="1859"/>
    </row>
    <row r="13" spans="1:7" s="927" customFormat="1" ht="13.5" thickBot="1">
      <c r="A13" s="1861"/>
      <c r="B13" s="2425" t="s">
        <v>622</v>
      </c>
      <c r="C13" s="2425"/>
      <c r="D13" s="2425"/>
      <c r="E13" s="2425"/>
      <c r="F13" s="2425"/>
      <c r="G13" s="2425"/>
    </row>
    <row r="14" spans="1:7" s="927" customFormat="1" ht="14.25" thickTop="1" thickBot="1">
      <c r="A14" s="1861"/>
      <c r="B14" s="2433" t="s">
        <v>623</v>
      </c>
      <c r="C14" s="2433"/>
      <c r="D14" s="2433"/>
      <c r="E14" s="1782" t="s">
        <v>519</v>
      </c>
      <c r="F14" s="1782" t="s">
        <v>624</v>
      </c>
      <c r="G14" s="1865" t="s">
        <v>1043</v>
      </c>
    </row>
    <row r="15" spans="1:7" s="203" customFormat="1" ht="14.1" customHeight="1" thickTop="1">
      <c r="A15" s="206"/>
      <c r="B15" s="207"/>
      <c r="C15" s="208"/>
      <c r="D15" s="209"/>
      <c r="E15" s="209"/>
      <c r="F15" s="209"/>
      <c r="G15" s="209"/>
    </row>
    <row r="16" spans="1:7" s="203" customFormat="1" ht="9.75" customHeight="1">
      <c r="A16" s="204"/>
      <c r="B16" s="205"/>
      <c r="C16" s="202"/>
      <c r="D16" s="210"/>
      <c r="E16" s="210"/>
      <c r="F16" s="210"/>
      <c r="G16" s="210"/>
    </row>
    <row r="17" spans="1:7" s="203" customFormat="1" ht="9.75" customHeight="1">
      <c r="A17" s="204"/>
      <c r="B17" s="205"/>
      <c r="C17" s="202"/>
      <c r="D17" s="210"/>
      <c r="E17" s="210"/>
      <c r="F17" s="210"/>
      <c r="G17" s="210"/>
    </row>
    <row r="18" spans="1:7">
      <c r="C18" s="211" t="s">
        <v>522</v>
      </c>
      <c r="D18" s="212"/>
      <c r="E18" s="212"/>
      <c r="F18" s="212"/>
      <c r="G18" s="213"/>
    </row>
    <row r="19" spans="1:7">
      <c r="A19" s="196" t="s">
        <v>523</v>
      </c>
      <c r="B19" s="214">
        <v>2425</v>
      </c>
      <c r="C19" s="211" t="s">
        <v>1628</v>
      </c>
      <c r="D19" s="212"/>
      <c r="E19" s="212"/>
      <c r="F19" s="212"/>
      <c r="G19" s="213"/>
    </row>
    <row r="20" spans="1:7">
      <c r="B20" s="215">
        <v>1E-3</v>
      </c>
      <c r="C20" s="211" t="s">
        <v>1431</v>
      </c>
      <c r="D20" s="212"/>
      <c r="E20" s="212"/>
      <c r="F20" s="212"/>
      <c r="G20" s="213"/>
    </row>
    <row r="21" spans="1:7">
      <c r="B21" s="216">
        <v>0.44</v>
      </c>
      <c r="C21" s="217" t="s">
        <v>526</v>
      </c>
      <c r="F21" s="201"/>
      <c r="G21" s="201"/>
    </row>
    <row r="22" spans="1:7">
      <c r="B22" s="218" t="s">
        <v>1433</v>
      </c>
      <c r="C22" s="217" t="s">
        <v>530</v>
      </c>
      <c r="D22" s="78"/>
      <c r="E22" s="78">
        <v>500</v>
      </c>
      <c r="F22" s="1721">
        <v>0</v>
      </c>
      <c r="G22" s="219">
        <f>E22</f>
        <v>500</v>
      </c>
    </row>
    <row r="23" spans="1:7">
      <c r="B23" s="218" t="s">
        <v>1434</v>
      </c>
      <c r="C23" s="217" t="s">
        <v>532</v>
      </c>
      <c r="D23" s="78"/>
      <c r="E23" s="78">
        <v>900</v>
      </c>
      <c r="F23" s="1721">
        <v>0</v>
      </c>
      <c r="G23" s="219">
        <f>E23</f>
        <v>900</v>
      </c>
    </row>
    <row r="24" spans="1:7">
      <c r="A24" s="196" t="s">
        <v>517</v>
      </c>
      <c r="B24" s="216">
        <v>0.44</v>
      </c>
      <c r="C24" s="217" t="s">
        <v>526</v>
      </c>
      <c r="D24" s="32"/>
      <c r="E24" s="32">
        <f>SUM(E21:E23)</f>
        <v>1400</v>
      </c>
      <c r="F24" s="1718">
        <f>SUM(F21:F23)</f>
        <v>0</v>
      </c>
      <c r="G24" s="32">
        <f>SUM(G21:G23)</f>
        <v>1400</v>
      </c>
    </row>
    <row r="25" spans="1:7">
      <c r="C25" s="217"/>
      <c r="D25" s="212"/>
      <c r="E25" s="212"/>
      <c r="F25" s="212"/>
      <c r="G25" s="212"/>
    </row>
    <row r="26" spans="1:7">
      <c r="B26" s="216">
        <v>0.45</v>
      </c>
      <c r="C26" s="217" t="s">
        <v>537</v>
      </c>
      <c r="D26" s="220"/>
      <c r="E26" s="220"/>
      <c r="F26" s="220"/>
      <c r="G26" s="220"/>
    </row>
    <row r="27" spans="1:7">
      <c r="B27" s="218" t="s">
        <v>1436</v>
      </c>
      <c r="C27" s="217" t="s">
        <v>530</v>
      </c>
      <c r="D27" s="78"/>
      <c r="E27" s="78">
        <v>200</v>
      </c>
      <c r="F27" s="1721">
        <v>0</v>
      </c>
      <c r="G27" s="219">
        <f>F27+E27</f>
        <v>200</v>
      </c>
    </row>
    <row r="28" spans="1:7">
      <c r="B28" s="218" t="s">
        <v>1437</v>
      </c>
      <c r="C28" s="217" t="s">
        <v>532</v>
      </c>
      <c r="D28" s="78"/>
      <c r="E28" s="78">
        <v>500</v>
      </c>
      <c r="F28" s="1721">
        <v>0</v>
      </c>
      <c r="G28" s="219">
        <f>F28+E28</f>
        <v>500</v>
      </c>
    </row>
    <row r="29" spans="1:7">
      <c r="A29" s="196" t="s">
        <v>517</v>
      </c>
      <c r="B29" s="216">
        <v>0.45</v>
      </c>
      <c r="C29" s="217" t="s">
        <v>537</v>
      </c>
      <c r="D29" s="32"/>
      <c r="E29" s="32">
        <f>SUM(E27:E28)</f>
        <v>700</v>
      </c>
      <c r="F29" s="1718">
        <f>SUM(F27:F28)</f>
        <v>0</v>
      </c>
      <c r="G29" s="32">
        <f>SUM(G27:G28)</f>
        <v>700</v>
      </c>
    </row>
    <row r="30" spans="1:7">
      <c r="C30" s="217"/>
      <c r="D30" s="212"/>
      <c r="E30" s="212"/>
      <c r="F30" s="212"/>
      <c r="G30" s="212"/>
    </row>
    <row r="31" spans="1:7">
      <c r="B31" s="216">
        <v>0.46</v>
      </c>
      <c r="C31" s="217" t="s">
        <v>542</v>
      </c>
      <c r="D31" s="220"/>
      <c r="E31" s="220"/>
      <c r="F31" s="220"/>
      <c r="G31" s="220"/>
    </row>
    <row r="32" spans="1:7">
      <c r="A32" s="189"/>
      <c r="B32" s="221" t="s">
        <v>1439</v>
      </c>
      <c r="C32" s="222" t="s">
        <v>530</v>
      </c>
      <c r="D32" s="25"/>
      <c r="E32" s="25">
        <v>100</v>
      </c>
      <c r="F32" s="1716">
        <v>0</v>
      </c>
      <c r="G32" s="223">
        <f>F32+E32</f>
        <v>100</v>
      </c>
    </row>
    <row r="33" spans="1:7">
      <c r="A33" s="189"/>
      <c r="B33" s="221" t="s">
        <v>0</v>
      </c>
      <c r="C33" s="222" t="s">
        <v>532</v>
      </c>
      <c r="D33" s="34"/>
      <c r="E33" s="34">
        <v>150</v>
      </c>
      <c r="F33" s="1719">
        <v>0</v>
      </c>
      <c r="G33" s="223">
        <f>F33+E33</f>
        <v>150</v>
      </c>
    </row>
    <row r="34" spans="1:7">
      <c r="A34" s="189" t="s">
        <v>517</v>
      </c>
      <c r="B34" s="235">
        <v>0.46</v>
      </c>
      <c r="C34" s="222" t="s">
        <v>542</v>
      </c>
      <c r="D34" s="32"/>
      <c r="E34" s="32">
        <f>SUM(E32:E33)</f>
        <v>250</v>
      </c>
      <c r="F34" s="1718">
        <f>SUM(F32:F33)</f>
        <v>0</v>
      </c>
      <c r="G34" s="32">
        <f>SUM(G32:G33)</f>
        <v>250</v>
      </c>
    </row>
    <row r="35" spans="1:7">
      <c r="A35" s="189"/>
      <c r="B35" s="235"/>
      <c r="C35" s="222"/>
      <c r="D35" s="241"/>
      <c r="E35" s="241"/>
      <c r="F35" s="241"/>
      <c r="G35" s="241"/>
    </row>
    <row r="36" spans="1:7">
      <c r="A36" s="189"/>
      <c r="B36" s="235">
        <v>0.47</v>
      </c>
      <c r="C36" s="222" t="s">
        <v>546</v>
      </c>
      <c r="D36" s="192"/>
      <c r="E36" s="192"/>
      <c r="F36" s="192"/>
      <c r="G36" s="192"/>
    </row>
    <row r="37" spans="1:7">
      <c r="B37" s="218" t="s">
        <v>2</v>
      </c>
      <c r="C37" s="217" t="s">
        <v>530</v>
      </c>
      <c r="D37" s="78"/>
      <c r="E37" s="78">
        <v>100</v>
      </c>
      <c r="F37" s="1721">
        <v>0</v>
      </c>
      <c r="G37" s="219">
        <f>F37+E37</f>
        <v>100</v>
      </c>
    </row>
    <row r="38" spans="1:7">
      <c r="B38" s="218" t="s">
        <v>3</v>
      </c>
      <c r="C38" s="217" t="s">
        <v>532</v>
      </c>
      <c r="D38" s="78"/>
      <c r="E38" s="78">
        <v>250</v>
      </c>
      <c r="F38" s="1721">
        <v>0</v>
      </c>
      <c r="G38" s="219">
        <f>F38+E38</f>
        <v>250</v>
      </c>
    </row>
    <row r="39" spans="1:7">
      <c r="A39" s="225" t="s">
        <v>517</v>
      </c>
      <c r="B39" s="226">
        <v>0.47</v>
      </c>
      <c r="C39" s="227" t="s">
        <v>546</v>
      </c>
      <c r="D39" s="32"/>
      <c r="E39" s="32">
        <f>SUM(E37:E38)</f>
        <v>350</v>
      </c>
      <c r="F39" s="1718">
        <f>SUM(F37:F38)</f>
        <v>0</v>
      </c>
      <c r="G39" s="32">
        <f>SUM(G37:G38)</f>
        <v>350</v>
      </c>
    </row>
    <row r="40" spans="1:7">
      <c r="A40" s="230"/>
      <c r="B40" s="231">
        <v>0.48</v>
      </c>
      <c r="C40" s="232" t="s">
        <v>550</v>
      </c>
      <c r="D40" s="233"/>
      <c r="E40" s="233"/>
      <c r="F40" s="233"/>
      <c r="G40" s="233"/>
    </row>
    <row r="41" spans="1:7">
      <c r="B41" s="218" t="s">
        <v>5</v>
      </c>
      <c r="C41" s="217" t="s">
        <v>530</v>
      </c>
      <c r="D41" s="78"/>
      <c r="E41" s="78">
        <v>120</v>
      </c>
      <c r="F41" s="1721">
        <v>0</v>
      </c>
      <c r="G41" s="219">
        <f>F41+E41</f>
        <v>120</v>
      </c>
    </row>
    <row r="42" spans="1:7">
      <c r="B42" s="218" t="s">
        <v>6</v>
      </c>
      <c r="C42" s="217" t="s">
        <v>532</v>
      </c>
      <c r="D42" s="78"/>
      <c r="E42" s="78">
        <v>250</v>
      </c>
      <c r="F42" s="1721">
        <v>0</v>
      </c>
      <c r="G42" s="219">
        <f>F42+E42</f>
        <v>250</v>
      </c>
    </row>
    <row r="43" spans="1:7">
      <c r="A43" s="196" t="s">
        <v>517</v>
      </c>
      <c r="B43" s="216">
        <v>0.48</v>
      </c>
      <c r="C43" s="217" t="s">
        <v>550</v>
      </c>
      <c r="D43" s="32"/>
      <c r="E43" s="32">
        <f>SUM(E41:E42)</f>
        <v>370</v>
      </c>
      <c r="F43" s="1718">
        <f>SUM(F41:F42)</f>
        <v>0</v>
      </c>
      <c r="G43" s="32">
        <f>SUM(G41:G42)</f>
        <v>370</v>
      </c>
    </row>
    <row r="44" spans="1:7">
      <c r="C44" s="217"/>
      <c r="D44" s="212"/>
      <c r="E44" s="212"/>
      <c r="F44" s="212"/>
      <c r="G44" s="212"/>
    </row>
    <row r="45" spans="1:7">
      <c r="B45" s="234">
        <v>0.5</v>
      </c>
      <c r="C45" s="217" t="s">
        <v>7</v>
      </c>
      <c r="D45" s="220"/>
      <c r="E45" s="220"/>
      <c r="F45" s="220"/>
      <c r="G45" s="220"/>
    </row>
    <row r="46" spans="1:7">
      <c r="B46" s="218" t="s">
        <v>8</v>
      </c>
      <c r="C46" s="217" t="s">
        <v>530</v>
      </c>
      <c r="D46" s="78"/>
      <c r="E46" s="78">
        <v>100</v>
      </c>
      <c r="F46" s="1721">
        <v>0</v>
      </c>
      <c r="G46" s="219">
        <f>F46+E46</f>
        <v>100</v>
      </c>
    </row>
    <row r="47" spans="1:7">
      <c r="B47" s="218" t="s">
        <v>9</v>
      </c>
      <c r="C47" s="217" t="s">
        <v>532</v>
      </c>
      <c r="D47" s="78"/>
      <c r="E47" s="78">
        <v>200</v>
      </c>
      <c r="F47" s="1721">
        <v>0</v>
      </c>
      <c r="G47" s="219">
        <f>F47+E47</f>
        <v>200</v>
      </c>
    </row>
    <row r="48" spans="1:7">
      <c r="A48" s="189" t="s">
        <v>517</v>
      </c>
      <c r="B48" s="234">
        <v>0.5</v>
      </c>
      <c r="C48" s="222" t="s">
        <v>7</v>
      </c>
      <c r="D48" s="32"/>
      <c r="E48" s="32">
        <f>SUM(E46:E47)</f>
        <v>300</v>
      </c>
      <c r="F48" s="1718">
        <f>SUM(F46:F47)</f>
        <v>0</v>
      </c>
      <c r="G48" s="32">
        <f>SUM(G46:G47)</f>
        <v>300</v>
      </c>
    </row>
    <row r="49" spans="1:7">
      <c r="A49" s="189"/>
      <c r="B49" s="234"/>
      <c r="C49" s="217"/>
      <c r="D49" s="212"/>
      <c r="E49" s="212"/>
      <c r="F49" s="212"/>
      <c r="G49" s="212"/>
    </row>
    <row r="50" spans="1:7">
      <c r="A50" s="189"/>
      <c r="B50" s="234">
        <v>0.51</v>
      </c>
      <c r="C50" s="217" t="s">
        <v>10</v>
      </c>
      <c r="D50" s="212"/>
      <c r="E50" s="212"/>
      <c r="F50" s="212"/>
      <c r="G50" s="212"/>
    </row>
    <row r="51" spans="1:7">
      <c r="A51" s="189"/>
      <c r="B51" s="234" t="s">
        <v>11</v>
      </c>
      <c r="C51" s="217" t="s">
        <v>530</v>
      </c>
      <c r="D51" s="25"/>
      <c r="E51" s="25">
        <v>60</v>
      </c>
      <c r="F51" s="1716">
        <v>0</v>
      </c>
      <c r="G51" s="223">
        <f>F51+E51</f>
        <v>60</v>
      </c>
    </row>
    <row r="52" spans="1:7">
      <c r="A52" s="189"/>
      <c r="B52" s="234" t="s">
        <v>12</v>
      </c>
      <c r="C52" s="217" t="s">
        <v>532</v>
      </c>
      <c r="D52" s="25"/>
      <c r="E52" s="25">
        <v>150</v>
      </c>
      <c r="F52" s="1716">
        <v>0</v>
      </c>
      <c r="G52" s="223">
        <f>F52+E52</f>
        <v>150</v>
      </c>
    </row>
    <row r="53" spans="1:7">
      <c r="A53" s="189" t="s">
        <v>517</v>
      </c>
      <c r="B53" s="235">
        <v>0.51</v>
      </c>
      <c r="C53" s="222" t="s">
        <v>10</v>
      </c>
      <c r="D53" s="32"/>
      <c r="E53" s="32">
        <f>SUM(E51:E52)</f>
        <v>210</v>
      </c>
      <c r="F53" s="1718">
        <f>SUM(F51:F52)</f>
        <v>0</v>
      </c>
      <c r="G53" s="32">
        <f>SUM(G51:G52)</f>
        <v>210</v>
      </c>
    </row>
    <row r="54" spans="1:7">
      <c r="A54" s="189"/>
      <c r="B54" s="236"/>
      <c r="C54" s="222"/>
      <c r="D54" s="212"/>
      <c r="E54" s="212"/>
      <c r="F54" s="212"/>
      <c r="G54" s="212"/>
    </row>
    <row r="55" spans="1:7">
      <c r="A55" s="189"/>
      <c r="B55" s="235">
        <v>0.52</v>
      </c>
      <c r="C55" s="222" t="s">
        <v>13</v>
      </c>
      <c r="D55" s="192"/>
      <c r="E55" s="192"/>
      <c r="F55" s="192"/>
      <c r="G55" s="192"/>
    </row>
    <row r="56" spans="1:7">
      <c r="A56" s="189"/>
      <c r="B56" s="221" t="s">
        <v>14</v>
      </c>
      <c r="C56" s="222" t="s">
        <v>530</v>
      </c>
      <c r="D56" s="25"/>
      <c r="E56" s="25">
        <v>100</v>
      </c>
      <c r="F56" s="1716">
        <v>0</v>
      </c>
      <c r="G56" s="223">
        <f>F56+E56</f>
        <v>100</v>
      </c>
    </row>
    <row r="57" spans="1:7">
      <c r="A57" s="189"/>
      <c r="B57" s="221" t="s">
        <v>15</v>
      </c>
      <c r="C57" s="222" t="s">
        <v>532</v>
      </c>
      <c r="D57" s="78"/>
      <c r="E57" s="78">
        <v>100</v>
      </c>
      <c r="F57" s="1721">
        <v>0</v>
      </c>
      <c r="G57" s="219">
        <f>F57+E57</f>
        <v>100</v>
      </c>
    </row>
    <row r="58" spans="1:7">
      <c r="A58" s="189" t="s">
        <v>517</v>
      </c>
      <c r="B58" s="235">
        <v>0.52</v>
      </c>
      <c r="C58" s="222" t="s">
        <v>13</v>
      </c>
      <c r="D58" s="32"/>
      <c r="E58" s="32">
        <f>SUM(E56:E57)</f>
        <v>200</v>
      </c>
      <c r="F58" s="1718">
        <f>SUM(F56:F57)</f>
        <v>0</v>
      </c>
      <c r="G58" s="32">
        <f>SUM(G56:G57)</f>
        <v>200</v>
      </c>
    </row>
    <row r="59" spans="1:7">
      <c r="A59" s="189"/>
      <c r="B59" s="235"/>
      <c r="C59" s="222"/>
      <c r="D59" s="212"/>
      <c r="E59" s="212"/>
      <c r="F59" s="212"/>
      <c r="G59" s="212"/>
    </row>
    <row r="60" spans="1:7">
      <c r="A60" s="189"/>
      <c r="B60" s="235">
        <v>0.55000000000000004</v>
      </c>
      <c r="C60" s="222" t="s">
        <v>16</v>
      </c>
      <c r="D60" s="212"/>
      <c r="E60" s="212"/>
      <c r="F60" s="212"/>
      <c r="G60" s="212"/>
    </row>
    <row r="61" spans="1:7">
      <c r="A61" s="189"/>
      <c r="B61" s="236" t="s">
        <v>17</v>
      </c>
      <c r="C61" s="222" t="s">
        <v>530</v>
      </c>
      <c r="D61" s="25"/>
      <c r="E61" s="25">
        <v>60</v>
      </c>
      <c r="F61" s="1716">
        <v>0</v>
      </c>
      <c r="G61" s="223">
        <f>F61+E61</f>
        <v>60</v>
      </c>
    </row>
    <row r="62" spans="1:7">
      <c r="A62" s="189"/>
      <c r="B62" s="236" t="s">
        <v>18</v>
      </c>
      <c r="C62" s="222" t="s">
        <v>532</v>
      </c>
      <c r="D62" s="34"/>
      <c r="E62" s="34">
        <v>100</v>
      </c>
      <c r="F62" s="1719">
        <v>0</v>
      </c>
      <c r="G62" s="224">
        <f>F62+E62</f>
        <v>100</v>
      </c>
    </row>
    <row r="63" spans="1:7" ht="12.75" customHeight="1">
      <c r="A63" s="189" t="s">
        <v>517</v>
      </c>
      <c r="B63" s="235">
        <v>0.55000000000000004</v>
      </c>
      <c r="C63" s="222" t="s">
        <v>16</v>
      </c>
      <c r="D63" s="32"/>
      <c r="E63" s="32">
        <f>SUM(E61:E62)</f>
        <v>160</v>
      </c>
      <c r="F63" s="1718">
        <f>SUM(F61:F62)</f>
        <v>0</v>
      </c>
      <c r="G63" s="32">
        <f>SUM(G61:G62)</f>
        <v>160</v>
      </c>
    </row>
    <row r="64" spans="1:7" ht="12.75" customHeight="1">
      <c r="A64" s="189"/>
      <c r="B64" s="235"/>
      <c r="C64" s="222"/>
      <c r="D64" s="212"/>
      <c r="E64" s="212"/>
      <c r="F64" s="212"/>
      <c r="G64" s="212"/>
    </row>
    <row r="65" spans="1:8" ht="12.75" customHeight="1">
      <c r="A65" s="189"/>
      <c r="B65" s="235">
        <v>0.56999999999999995</v>
      </c>
      <c r="C65" s="222" t="s">
        <v>19</v>
      </c>
      <c r="D65" s="212"/>
      <c r="E65" s="212"/>
      <c r="F65" s="212"/>
      <c r="G65" s="212"/>
    </row>
    <row r="66" spans="1:8" ht="12.75" customHeight="1">
      <c r="B66" s="218" t="s">
        <v>20</v>
      </c>
      <c r="C66" s="217" t="s">
        <v>530</v>
      </c>
      <c r="D66" s="78"/>
      <c r="E66" s="25">
        <v>40</v>
      </c>
      <c r="F66" s="1721">
        <v>0</v>
      </c>
      <c r="G66" s="223">
        <f>F66+E66</f>
        <v>40</v>
      </c>
    </row>
    <row r="67" spans="1:8" ht="12.75" customHeight="1">
      <c r="B67" s="218" t="s">
        <v>21</v>
      </c>
      <c r="C67" s="217" t="s">
        <v>532</v>
      </c>
      <c r="D67" s="78"/>
      <c r="E67" s="34">
        <v>220</v>
      </c>
      <c r="F67" s="1721">
        <v>0</v>
      </c>
      <c r="G67" s="223">
        <f>F67+E67</f>
        <v>220</v>
      </c>
    </row>
    <row r="68" spans="1:8" ht="12.75" customHeight="1">
      <c r="A68" s="196" t="s">
        <v>517</v>
      </c>
      <c r="B68" s="216">
        <v>0.56999999999999995</v>
      </c>
      <c r="C68" s="217" t="s">
        <v>19</v>
      </c>
      <c r="D68" s="32"/>
      <c r="E68" s="32">
        <f>SUM(E66:E67)</f>
        <v>260</v>
      </c>
      <c r="F68" s="1718">
        <f>SUM(F66:F67)</f>
        <v>0</v>
      </c>
      <c r="G68" s="32">
        <f>SUM(G66:G67)</f>
        <v>260</v>
      </c>
    </row>
    <row r="69" spans="1:8" ht="12.75" customHeight="1">
      <c r="A69" s="189" t="s">
        <v>517</v>
      </c>
      <c r="B69" s="237">
        <v>1E-3</v>
      </c>
      <c r="C69" s="238" t="s">
        <v>1431</v>
      </c>
      <c r="D69" s="32"/>
      <c r="E69" s="32">
        <f>E68+E58+E48+E43+E39+E34+E29+E24+E63+E53</f>
        <v>4200</v>
      </c>
      <c r="F69" s="1718">
        <f>F68+F58+F48+F43+F39+F34+F29+F24+F63+F53</f>
        <v>0</v>
      </c>
      <c r="G69" s="32">
        <f>G68+G58+G48+G43+G39+G34+G29+G24+G63+G53</f>
        <v>4200</v>
      </c>
      <c r="H69" s="188" t="s">
        <v>697</v>
      </c>
    </row>
    <row r="70" spans="1:8" ht="12.75" customHeight="1">
      <c r="A70" s="189"/>
      <c r="B70" s="190"/>
      <c r="C70" s="191"/>
      <c r="D70" s="199"/>
      <c r="E70" s="199"/>
      <c r="F70" s="199"/>
      <c r="G70" s="199"/>
    </row>
    <row r="71" spans="1:8" ht="12.75" customHeight="1">
      <c r="A71" s="189"/>
      <c r="B71" s="237">
        <v>0.105</v>
      </c>
      <c r="C71" s="238" t="s">
        <v>24</v>
      </c>
      <c r="D71" s="212"/>
      <c r="E71" s="212"/>
      <c r="F71" s="212"/>
      <c r="G71" s="212"/>
    </row>
    <row r="72" spans="1:8" ht="12.75" customHeight="1">
      <c r="A72" s="189"/>
      <c r="B72" s="221" t="s">
        <v>25</v>
      </c>
      <c r="C72" s="222" t="s">
        <v>773</v>
      </c>
      <c r="D72" s="34"/>
      <c r="E72" s="78">
        <v>200</v>
      </c>
      <c r="F72" s="1719">
        <v>0</v>
      </c>
      <c r="G72" s="78">
        <f>E72</f>
        <v>200</v>
      </c>
      <c r="H72" s="188" t="s">
        <v>2091</v>
      </c>
    </row>
    <row r="73" spans="1:8" ht="12.75" customHeight="1">
      <c r="A73" s="189" t="s">
        <v>517</v>
      </c>
      <c r="B73" s="237">
        <v>0.105</v>
      </c>
      <c r="C73" s="238" t="s">
        <v>24</v>
      </c>
      <c r="D73" s="32"/>
      <c r="E73" s="32">
        <f>E72</f>
        <v>200</v>
      </c>
      <c r="F73" s="1718">
        <f>F72</f>
        <v>0</v>
      </c>
      <c r="G73" s="32">
        <f>G72</f>
        <v>200</v>
      </c>
    </row>
    <row r="74" spans="1:8">
      <c r="A74" s="189"/>
      <c r="B74" s="237"/>
      <c r="C74" s="238"/>
      <c r="D74" s="212"/>
      <c r="E74" s="42"/>
      <c r="F74" s="212"/>
      <c r="G74" s="42"/>
    </row>
    <row r="75" spans="1:8">
      <c r="A75" s="189"/>
      <c r="B75" s="237">
        <v>0.108</v>
      </c>
      <c r="C75" s="238" t="s">
        <v>1754</v>
      </c>
      <c r="D75" s="192"/>
      <c r="E75" s="220"/>
      <c r="F75" s="220"/>
      <c r="G75" s="220"/>
    </row>
    <row r="76" spans="1:8">
      <c r="A76" s="225"/>
      <c r="B76" s="1983">
        <v>62</v>
      </c>
      <c r="C76" s="227" t="s">
        <v>1755</v>
      </c>
      <c r="D76" s="307"/>
      <c r="E76" s="307"/>
      <c r="F76" s="307"/>
      <c r="G76" s="307"/>
    </row>
    <row r="77" spans="1:8">
      <c r="A77" s="230"/>
      <c r="B77" s="1984" t="s">
        <v>26</v>
      </c>
      <c r="C77" s="1985" t="s">
        <v>1825</v>
      </c>
      <c r="D77" s="260"/>
      <c r="E77" s="260">
        <v>10000</v>
      </c>
      <c r="F77" s="1771">
        <v>0</v>
      </c>
      <c r="G77" s="260">
        <f>E77</f>
        <v>10000</v>
      </c>
      <c r="H77" s="188" t="s">
        <v>884</v>
      </c>
    </row>
    <row r="78" spans="1:8" ht="13.35" customHeight="1">
      <c r="A78" s="189" t="s">
        <v>517</v>
      </c>
      <c r="B78" s="237">
        <v>0.108</v>
      </c>
      <c r="C78" s="238" t="s">
        <v>1754</v>
      </c>
      <c r="D78" s="32"/>
      <c r="E78" s="32">
        <f>E77</f>
        <v>10000</v>
      </c>
      <c r="F78" s="1718">
        <f>F77</f>
        <v>0</v>
      </c>
      <c r="G78" s="32">
        <f>G77</f>
        <v>10000</v>
      </c>
    </row>
    <row r="79" spans="1:8">
      <c r="A79" s="189" t="s">
        <v>517</v>
      </c>
      <c r="B79" s="252">
        <v>2425</v>
      </c>
      <c r="C79" s="238" t="s">
        <v>1628</v>
      </c>
      <c r="D79" s="78"/>
      <c r="E79" s="78">
        <f>E78+E73+E69</f>
        <v>14400</v>
      </c>
      <c r="F79" s="1721">
        <f>F78+F73+F69</f>
        <v>0</v>
      </c>
      <c r="G79" s="78">
        <f>G78+G73+G69</f>
        <v>14400</v>
      </c>
    </row>
    <row r="80" spans="1:8">
      <c r="A80" s="228" t="s">
        <v>517</v>
      </c>
      <c r="B80" s="253"/>
      <c r="C80" s="254" t="s">
        <v>522</v>
      </c>
      <c r="D80" s="32"/>
      <c r="E80" s="32">
        <f t="shared" ref="E80:G81" si="0">E79</f>
        <v>14400</v>
      </c>
      <c r="F80" s="1718">
        <f t="shared" si="0"/>
        <v>0</v>
      </c>
      <c r="G80" s="32">
        <f t="shared" si="0"/>
        <v>14400</v>
      </c>
    </row>
    <row r="81" spans="1:7">
      <c r="A81" s="225" t="s">
        <v>517</v>
      </c>
      <c r="B81" s="261"/>
      <c r="C81" s="256" t="s">
        <v>518</v>
      </c>
      <c r="D81" s="262"/>
      <c r="E81" s="262">
        <f t="shared" si="0"/>
        <v>14400</v>
      </c>
      <c r="F81" s="1718">
        <f t="shared" si="0"/>
        <v>0</v>
      </c>
      <c r="G81" s="262">
        <f t="shared" si="0"/>
        <v>14400</v>
      </c>
    </row>
    <row r="82" spans="1:7">
      <c r="C82" s="264"/>
      <c r="F82" s="201"/>
      <c r="G82" s="201"/>
    </row>
    <row r="83" spans="1:7" ht="29.25" customHeight="1">
      <c r="B83" s="2435" t="s">
        <v>883</v>
      </c>
      <c r="C83" s="2435"/>
      <c r="D83" s="2435"/>
      <c r="E83" s="2435"/>
      <c r="F83" s="2435"/>
      <c r="G83" s="2435"/>
    </row>
    <row r="84" spans="1:7">
      <c r="F84" s="201"/>
      <c r="G84" s="201"/>
    </row>
  </sheetData>
  <autoFilter ref="A14:H81">
    <filterColumn colId="1" showButton="0"/>
    <filterColumn colId="2" showButton="0"/>
  </autoFilter>
  <customSheetViews>
    <customSheetView guid="{44B5F5DE-C96C-4269-969A-574D4EEEEEF5}" showPageBreaks="1" view="pageBreakPreview" showRuler="0" topLeftCell="A155">
      <selection activeCell="B188" sqref="B188:G188"/>
      <pageMargins left="0.74803149606299202" right="0.39370078740157499" top="0.74803149606299202" bottom="0.90551181102362199" header="0.511811023622047" footer="0.59055118110236204"/>
      <printOptions horizontalCentered="1"/>
      <pageSetup paperSize="9" firstPageNumber="41" fitToHeight="6"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topLeftCell="A155">
      <selection activeCell="B188" sqref="B188:G188"/>
      <pageMargins left="0.74803149606299202" right="0.39370078740157499" top="0.74803149606299202" bottom="0.90551181102362199" header="0.511811023622047" footer="0.59055118110236204"/>
      <printOptions horizontalCentered="1"/>
      <pageSetup paperSize="9" firstPageNumber="41" fitToHeight="6" orientation="landscape" blackAndWhite="1" useFirstPageNumber="1" r:id="rId2"/>
      <headerFooter alignWithMargins="0">
        <oddHeader xml:space="preserve">&amp;C   </oddHeader>
        <oddFooter>&amp;C&amp;"Times New Roman,Bold"   Vol-I     -    &amp;P</oddFooter>
      </headerFooter>
    </customSheetView>
    <customSheetView guid="{63DB0950-E90F-4380-862C-985B5EB19119}" showPageBreaks="1" view="pageBreakPreview" showRuler="0" topLeftCell="A154">
      <selection activeCell="D24" sqref="D24"/>
      <pageMargins left="0.74803149606299202" right="0.39370078740157499" top="0.74803149606299202" bottom="0.90551181102362199" header="0.511811023622047" footer="0.59055118110236204"/>
      <printOptions horizontalCentered="1"/>
      <pageSetup paperSize="9" firstPageNumber="41" fitToHeight="6" orientation="landscape" blackAndWhite="1" useFirstPageNumber="1" r:id="rId3"/>
      <headerFooter alignWithMargins="0">
        <oddHeader xml:space="preserve">&amp;C   </oddHeader>
        <oddFooter>&amp;C&amp;"Times New Roman,Bold"   Vol-I     -    &amp;P</oddFooter>
      </headerFooter>
    </customSheetView>
    <customSheetView guid="{7CE36697-C418-4ED3-BCF0-EA686CB40E87}" showPageBreaks="1" printArea="1" showAutoFilter="1" view="pageBreakPreview" showRuler="0" topLeftCell="A61">
      <selection activeCell="A61" sqref="A1:H65536"/>
      <pageMargins left="0.74803149606299202" right="0.74803149606299202" top="0.74803149606299202" bottom="4.13" header="0.35" footer="3"/>
      <printOptions horizontalCentered="1"/>
      <pageSetup paperSize="9" firstPageNumber="18" fitToHeight="6" orientation="portrait" blackAndWhite="1" useFirstPageNumber="1" r:id="rId4"/>
      <headerFooter alignWithMargins="0">
        <oddHeader xml:space="preserve">&amp;C   </oddHeader>
        <oddFooter>&amp;C&amp;"Times New Roman,Bold"   &amp;P</oddFooter>
      </headerFooter>
      <autoFilter ref="B1:L1"/>
    </customSheetView>
  </customSheetViews>
  <mergeCells count="7">
    <mergeCell ref="A1:G1"/>
    <mergeCell ref="A4:G4"/>
    <mergeCell ref="B5:G5"/>
    <mergeCell ref="B83:G83"/>
    <mergeCell ref="B13:G13"/>
    <mergeCell ref="B14:D14"/>
    <mergeCell ref="A2:G2"/>
  </mergeCells>
  <phoneticPr fontId="25" type="noConversion"/>
  <printOptions horizontalCentered="1"/>
  <pageMargins left="0.74803149606299202" right="0.74803149606299202" top="0.74803149606299202" bottom="4.13" header="0.35" footer="3"/>
  <pageSetup paperSize="9" firstPageNumber="18" fitToHeight="6" orientation="portrait" blackAndWhite="1" useFirstPageNumber="1" r:id="rId5"/>
  <headerFooter alignWithMargins="0">
    <oddHeader xml:space="preserve">&amp;C   </oddHeader>
    <oddFooter>&amp;C&amp;"Times New Roman,Bold"   &amp;P</oddFooter>
  </headerFooter>
  <legacyDrawing r:id="rId6"/>
</worksheet>
</file>

<file path=xl/worksheets/sheet8.xml><?xml version="1.0" encoding="utf-8"?>
<worksheet xmlns="http://schemas.openxmlformats.org/spreadsheetml/2006/main" xmlns:r="http://schemas.openxmlformats.org/officeDocument/2006/relationships">
  <sheetPr syncVertical="1" syncRef="A115" transitionEvaluation="1" codeName="Sheet5"/>
  <dimension ref="A1:H74"/>
  <sheetViews>
    <sheetView view="pageBreakPreview" topLeftCell="A115" zoomScaleSheetLayoutView="100" workbookViewId="0">
      <selection activeCell="E76" sqref="E76:E83"/>
    </sheetView>
  </sheetViews>
  <sheetFormatPr defaultColWidth="12.42578125" defaultRowHeight="12.75"/>
  <cols>
    <col min="1" max="1" width="5.85546875" style="195" customWidth="1"/>
    <col min="2" max="2" width="8.140625" style="267" customWidth="1"/>
    <col min="3" max="3" width="34.5703125" style="195" customWidth="1"/>
    <col min="4" max="4" width="6.7109375" style="201" customWidth="1"/>
    <col min="5" max="5" width="8.85546875" style="201" customWidth="1"/>
    <col min="6" max="6" width="10.28515625" style="188" customWidth="1"/>
    <col min="7" max="7" width="8.5703125" style="188" customWidth="1"/>
    <col min="8" max="8" width="4.7109375" style="188" customWidth="1"/>
    <col min="9" max="16384" width="12.42578125" style="188"/>
  </cols>
  <sheetData>
    <row r="1" spans="1:7" ht="13.5" customHeight="1">
      <c r="A1" s="2437" t="s">
        <v>273</v>
      </c>
      <c r="B1" s="2437"/>
      <c r="C1" s="2437"/>
      <c r="D1" s="2437"/>
      <c r="E1" s="2437"/>
      <c r="F1" s="2437"/>
      <c r="G1" s="2437"/>
    </row>
    <row r="2" spans="1:7" ht="13.5" customHeight="1">
      <c r="A2" s="2438" t="s">
        <v>274</v>
      </c>
      <c r="B2" s="2438"/>
      <c r="C2" s="2438"/>
      <c r="D2" s="2438"/>
      <c r="E2" s="2438"/>
      <c r="F2" s="2438"/>
      <c r="G2" s="2438"/>
    </row>
    <row r="3" spans="1:7" ht="13.5" customHeight="1">
      <c r="A3" s="265"/>
      <c r="B3" s="266"/>
      <c r="C3" s="265"/>
      <c r="D3" s="200"/>
      <c r="E3" s="200"/>
      <c r="F3" s="265"/>
      <c r="G3" s="265"/>
    </row>
    <row r="4" spans="1:7" s="927" customFormat="1">
      <c r="A4" s="2427" t="s">
        <v>1529</v>
      </c>
      <c r="B4" s="2427"/>
      <c r="C4" s="2427"/>
      <c r="D4" s="2427"/>
      <c r="E4" s="2427"/>
      <c r="F4" s="2427"/>
      <c r="G4" s="2427"/>
    </row>
    <row r="5" spans="1:7" s="927" customFormat="1" ht="13.5">
      <c r="A5" s="1401"/>
      <c r="B5" s="2428"/>
      <c r="C5" s="2428"/>
      <c r="D5" s="2428"/>
      <c r="E5" s="2428"/>
      <c r="F5" s="2428"/>
      <c r="G5" s="2428"/>
    </row>
    <row r="6" spans="1:7" s="927" customFormat="1">
      <c r="A6" s="1401"/>
      <c r="D6" s="1844"/>
      <c r="E6" s="1845" t="s">
        <v>1217</v>
      </c>
      <c r="F6" s="1845" t="s">
        <v>1218</v>
      </c>
      <c r="G6" s="1845" t="s">
        <v>1043</v>
      </c>
    </row>
    <row r="7" spans="1:7" s="927" customFormat="1">
      <c r="A7" s="1401"/>
      <c r="B7" s="1847" t="s">
        <v>1219</v>
      </c>
      <c r="C7" s="927" t="s">
        <v>1220</v>
      </c>
      <c r="D7" s="1848" t="s">
        <v>518</v>
      </c>
      <c r="E7" s="935">
        <v>59919</v>
      </c>
      <c r="F7" s="935">
        <v>164700</v>
      </c>
      <c r="G7" s="935">
        <f>SUM(E7:F7)</f>
        <v>224619</v>
      </c>
    </row>
    <row r="8" spans="1:7" s="927" customFormat="1">
      <c r="A8" s="1401"/>
      <c r="B8" s="1847" t="s">
        <v>1221</v>
      </c>
      <c r="C8" s="1850" t="s">
        <v>1222</v>
      </c>
      <c r="D8" s="1851"/>
      <c r="E8" s="936"/>
      <c r="F8" s="936"/>
      <c r="G8" s="936"/>
    </row>
    <row r="9" spans="1:7" s="927" customFormat="1">
      <c r="A9" s="1401"/>
      <c r="B9" s="1847"/>
      <c r="C9" s="1850" t="s">
        <v>985</v>
      </c>
      <c r="D9" s="1851" t="s">
        <v>518</v>
      </c>
      <c r="E9" s="936">
        <f>G53</f>
        <v>15456</v>
      </c>
      <c r="F9" s="1853">
        <f>G71</f>
        <v>55534</v>
      </c>
      <c r="G9" s="936">
        <f>SUM(E9:F9)</f>
        <v>70990</v>
      </c>
    </row>
    <row r="10" spans="1:7" s="927" customFormat="1">
      <c r="A10" s="1401"/>
      <c r="B10" s="1854" t="s">
        <v>517</v>
      </c>
      <c r="C10" s="927" t="s">
        <v>619</v>
      </c>
      <c r="D10" s="1855" t="s">
        <v>518</v>
      </c>
      <c r="E10" s="1856">
        <f>SUM(E7:E9)</f>
        <v>75375</v>
      </c>
      <c r="F10" s="1856">
        <f>SUM(F7:F9)</f>
        <v>220234</v>
      </c>
      <c r="G10" s="1856">
        <f>SUM(E10:F10)</f>
        <v>295609</v>
      </c>
    </row>
    <row r="11" spans="1:7" s="927" customFormat="1">
      <c r="A11" s="1401"/>
      <c r="B11" s="1847"/>
      <c r="D11" s="934"/>
      <c r="E11" s="934"/>
      <c r="F11" s="1848"/>
      <c r="G11" s="934"/>
    </row>
    <row r="12" spans="1:7" s="927" customFormat="1">
      <c r="A12" s="1401"/>
      <c r="B12" s="1847" t="s">
        <v>620</v>
      </c>
      <c r="C12" s="927" t="s">
        <v>621</v>
      </c>
      <c r="F12" s="1859"/>
    </row>
    <row r="13" spans="1:7" s="927" customFormat="1" ht="13.5" thickBot="1">
      <c r="A13" s="1861"/>
      <c r="B13" s="2425" t="s">
        <v>622</v>
      </c>
      <c r="C13" s="2425"/>
      <c r="D13" s="2425"/>
      <c r="E13" s="2425"/>
      <c r="F13" s="2425"/>
      <c r="G13" s="2425"/>
    </row>
    <row r="14" spans="1:7" s="927" customFormat="1" ht="14.25" thickTop="1" thickBot="1">
      <c r="A14" s="1861"/>
      <c r="B14" s="2433" t="s">
        <v>623</v>
      </c>
      <c r="C14" s="2433"/>
      <c r="D14" s="2433"/>
      <c r="E14" s="1782" t="s">
        <v>519</v>
      </c>
      <c r="F14" s="1782" t="s">
        <v>624</v>
      </c>
      <c r="G14" s="1865" t="s">
        <v>1043</v>
      </c>
    </row>
    <row r="15" spans="1:7" ht="13.5" thickTop="1">
      <c r="C15" s="269" t="s">
        <v>522</v>
      </c>
      <c r="D15" s="199"/>
      <c r="E15" s="199"/>
      <c r="F15" s="199"/>
      <c r="G15" s="199"/>
    </row>
    <row r="16" spans="1:7">
      <c r="A16" s="244" t="s">
        <v>523</v>
      </c>
      <c r="B16" s="270">
        <v>2205</v>
      </c>
      <c r="C16" s="269" t="s">
        <v>264</v>
      </c>
      <c r="D16" s="271"/>
      <c r="E16" s="271"/>
      <c r="F16" s="271"/>
      <c r="G16" s="271"/>
    </row>
    <row r="17" spans="1:8">
      <c r="A17" s="244"/>
      <c r="B17" s="272">
        <v>1E-3</v>
      </c>
      <c r="C17" s="269" t="s">
        <v>1431</v>
      </c>
      <c r="D17" s="271"/>
      <c r="E17" s="271"/>
      <c r="F17" s="271"/>
      <c r="G17" s="271"/>
    </row>
    <row r="18" spans="1:8">
      <c r="A18" s="244"/>
      <c r="B18" s="273">
        <v>0.44</v>
      </c>
      <c r="C18" s="248" t="s">
        <v>526</v>
      </c>
      <c r="D18" s="271"/>
      <c r="E18" s="271"/>
      <c r="F18" s="271"/>
      <c r="G18" s="271"/>
    </row>
    <row r="19" spans="1:8">
      <c r="A19" s="244"/>
      <c r="B19" s="274" t="s">
        <v>1432</v>
      </c>
      <c r="C19" s="248" t="s">
        <v>528</v>
      </c>
      <c r="D19" s="25"/>
      <c r="E19" s="78">
        <v>400</v>
      </c>
      <c r="F19" s="1721">
        <v>0</v>
      </c>
      <c r="G19" s="219">
        <f>F19+E19</f>
        <v>400</v>
      </c>
      <c r="H19" s="188" t="s">
        <v>697</v>
      </c>
    </row>
    <row r="20" spans="1:8">
      <c r="A20" s="244"/>
      <c r="B20" s="247" t="s">
        <v>1433</v>
      </c>
      <c r="C20" s="248" t="s">
        <v>530</v>
      </c>
      <c r="D20" s="25"/>
      <c r="E20" s="78">
        <v>300</v>
      </c>
      <c r="F20" s="1721">
        <v>0</v>
      </c>
      <c r="G20" s="219">
        <f>F20+E20</f>
        <v>300</v>
      </c>
      <c r="H20" s="188" t="s">
        <v>697</v>
      </c>
    </row>
    <row r="21" spans="1:8">
      <c r="A21" s="244"/>
      <c r="B21" s="247" t="s">
        <v>1434</v>
      </c>
      <c r="C21" s="248" t="s">
        <v>532</v>
      </c>
      <c r="D21" s="25"/>
      <c r="E21" s="78">
        <v>2300</v>
      </c>
      <c r="F21" s="219">
        <v>200</v>
      </c>
      <c r="G21" s="219">
        <f>F21+E21</f>
        <v>2500</v>
      </c>
      <c r="H21" s="188" t="s">
        <v>697</v>
      </c>
    </row>
    <row r="22" spans="1:8">
      <c r="A22" s="244"/>
      <c r="B22" s="247" t="s">
        <v>740</v>
      </c>
      <c r="C22" s="248" t="s">
        <v>265</v>
      </c>
      <c r="D22" s="30"/>
      <c r="E22" s="78">
        <v>2672</v>
      </c>
      <c r="F22" s="1721">
        <v>0</v>
      </c>
      <c r="G22" s="78">
        <f>E22</f>
        <v>2672</v>
      </c>
      <c r="H22" s="188" t="s">
        <v>2091</v>
      </c>
    </row>
    <row r="23" spans="1:8">
      <c r="A23" s="244" t="s">
        <v>517</v>
      </c>
      <c r="B23" s="273">
        <v>0.44</v>
      </c>
      <c r="C23" s="248" t="s">
        <v>526</v>
      </c>
      <c r="D23" s="25"/>
      <c r="E23" s="32">
        <f>SUM(E19:E22)</f>
        <v>5672</v>
      </c>
      <c r="F23" s="32">
        <f>SUM(F19:F22)</f>
        <v>200</v>
      </c>
      <c r="G23" s="32">
        <f>SUM(G19:G22)</f>
        <v>5872</v>
      </c>
    </row>
    <row r="24" spans="1:8">
      <c r="A24" s="244" t="s">
        <v>517</v>
      </c>
      <c r="B24" s="272">
        <v>1E-3</v>
      </c>
      <c r="C24" s="269" t="s">
        <v>1431</v>
      </c>
      <c r="D24" s="25"/>
      <c r="E24" s="32">
        <f>E23</f>
        <v>5672</v>
      </c>
      <c r="F24" s="32">
        <f>F23</f>
        <v>200</v>
      </c>
      <c r="G24" s="32">
        <f>G23</f>
        <v>5872</v>
      </c>
    </row>
    <row r="25" spans="1:8">
      <c r="A25" s="244"/>
      <c r="B25" s="275"/>
      <c r="C25" s="269"/>
      <c r="D25" s="212"/>
      <c r="E25" s="212"/>
      <c r="F25" s="212"/>
      <c r="G25" s="212"/>
    </row>
    <row r="26" spans="1:8">
      <c r="A26" s="244"/>
      <c r="B26" s="272">
        <v>0.10199999999999999</v>
      </c>
      <c r="C26" s="269" t="s">
        <v>1622</v>
      </c>
      <c r="D26" s="212"/>
      <c r="E26" s="199"/>
      <c r="F26" s="220"/>
      <c r="G26" s="220"/>
    </row>
    <row r="27" spans="1:8">
      <c r="A27" s="244"/>
      <c r="B27" s="245">
        <v>60</v>
      </c>
      <c r="C27" s="248" t="s">
        <v>556</v>
      </c>
      <c r="D27" s="212"/>
      <c r="E27" s="199"/>
      <c r="F27" s="220"/>
      <c r="G27" s="220"/>
    </row>
    <row r="28" spans="1:8">
      <c r="A28" s="244"/>
      <c r="B28" s="247" t="s">
        <v>557</v>
      </c>
      <c r="C28" s="244" t="s">
        <v>528</v>
      </c>
      <c r="D28" s="25"/>
      <c r="E28" s="78">
        <v>2000</v>
      </c>
      <c r="F28" s="1770">
        <v>0</v>
      </c>
      <c r="G28" s="219">
        <f>F28+E28</f>
        <v>2000</v>
      </c>
    </row>
    <row r="29" spans="1:8">
      <c r="A29" s="244"/>
      <c r="B29" s="247" t="s">
        <v>559</v>
      </c>
      <c r="C29" s="248" t="s">
        <v>532</v>
      </c>
      <c r="D29" s="25"/>
      <c r="E29" s="78">
        <v>1900</v>
      </c>
      <c r="F29" s="1770">
        <v>0</v>
      </c>
      <c r="G29" s="219">
        <f>F29+E29</f>
        <v>1900</v>
      </c>
    </row>
    <row r="30" spans="1:8" ht="13.5" customHeight="1">
      <c r="A30" s="244" t="s">
        <v>517</v>
      </c>
      <c r="B30" s="245">
        <v>60</v>
      </c>
      <c r="C30" s="248" t="s">
        <v>556</v>
      </c>
      <c r="D30" s="25"/>
      <c r="E30" s="32">
        <f>SUM(E28:E29)</f>
        <v>3900</v>
      </c>
      <c r="F30" s="1718">
        <f>SUM(F28:F29)</f>
        <v>0</v>
      </c>
      <c r="G30" s="32">
        <f>SUM(G28:G29)</f>
        <v>3900</v>
      </c>
      <c r="H30" s="188" t="s">
        <v>697</v>
      </c>
    </row>
    <row r="31" spans="1:8">
      <c r="A31" s="244"/>
      <c r="B31" s="245"/>
      <c r="C31" s="248"/>
      <c r="D31" s="212"/>
      <c r="E31" s="241"/>
      <c r="F31" s="233"/>
      <c r="G31" s="233"/>
    </row>
    <row r="32" spans="1:8" ht="14.1" customHeight="1">
      <c r="A32" s="244"/>
      <c r="B32" s="245">
        <v>61</v>
      </c>
      <c r="C32" s="248" t="s">
        <v>1811</v>
      </c>
      <c r="D32" s="212"/>
      <c r="E32" s="212"/>
      <c r="F32" s="192"/>
      <c r="G32" s="192"/>
    </row>
    <row r="33" spans="1:8" ht="14.1" customHeight="1">
      <c r="A33" s="244"/>
      <c r="B33" s="247" t="s">
        <v>1812</v>
      </c>
      <c r="C33" s="248" t="s">
        <v>1970</v>
      </c>
      <c r="D33" s="25"/>
      <c r="E33" s="34">
        <v>1500</v>
      </c>
      <c r="F33" s="1841">
        <v>0</v>
      </c>
      <c r="G33" s="34">
        <f>F33+E33</f>
        <v>1500</v>
      </c>
      <c r="H33" s="188" t="s">
        <v>1509</v>
      </c>
    </row>
    <row r="34" spans="1:8" ht="14.1" customHeight="1">
      <c r="A34" s="244" t="s">
        <v>517</v>
      </c>
      <c r="B34" s="245">
        <v>61</v>
      </c>
      <c r="C34" s="248" t="s">
        <v>1811</v>
      </c>
      <c r="D34" s="25"/>
      <c r="E34" s="32">
        <f>E33</f>
        <v>1500</v>
      </c>
      <c r="F34" s="1718">
        <f>F33</f>
        <v>0</v>
      </c>
      <c r="G34" s="32">
        <f>G33</f>
        <v>1500</v>
      </c>
    </row>
    <row r="35" spans="1:8" ht="14.1" customHeight="1">
      <c r="A35" s="244"/>
      <c r="B35" s="245"/>
      <c r="C35" s="248"/>
      <c r="D35" s="212"/>
      <c r="E35" s="42"/>
      <c r="F35" s="212"/>
      <c r="G35" s="42"/>
    </row>
    <row r="36" spans="1:8" ht="14.1" customHeight="1">
      <c r="A36" s="244"/>
      <c r="B36" s="245">
        <v>62</v>
      </c>
      <c r="C36" s="248" t="s">
        <v>1813</v>
      </c>
      <c r="D36" s="212"/>
      <c r="E36" s="212"/>
      <c r="F36" s="212"/>
      <c r="G36" s="212"/>
    </row>
    <row r="37" spans="1:8" ht="14.1" customHeight="1">
      <c r="A37" s="244"/>
      <c r="B37" s="245" t="s">
        <v>26</v>
      </c>
      <c r="C37" s="248" t="s">
        <v>1970</v>
      </c>
      <c r="D37" s="25"/>
      <c r="E37" s="1719">
        <v>0</v>
      </c>
      <c r="F37" s="34">
        <v>3843</v>
      </c>
      <c r="G37" s="224">
        <f>F37+E37</f>
        <v>3843</v>
      </c>
      <c r="H37" s="188" t="s">
        <v>1501</v>
      </c>
    </row>
    <row r="38" spans="1:8" ht="14.1" customHeight="1">
      <c r="A38" s="250" t="s">
        <v>517</v>
      </c>
      <c r="B38" s="1990">
        <v>62</v>
      </c>
      <c r="C38" s="279" t="s">
        <v>1813</v>
      </c>
      <c r="D38" s="34"/>
      <c r="E38" s="1719">
        <f>E37</f>
        <v>0</v>
      </c>
      <c r="F38" s="34">
        <f>F37</f>
        <v>3843</v>
      </c>
      <c r="G38" s="34">
        <f>G37</f>
        <v>3843</v>
      </c>
    </row>
    <row r="39" spans="1:8" ht="14.1" customHeight="1">
      <c r="A39" s="251" t="s">
        <v>517</v>
      </c>
      <c r="B39" s="1991">
        <v>0.10199999999999999</v>
      </c>
      <c r="C39" s="1992" t="s">
        <v>1622</v>
      </c>
      <c r="D39" s="48"/>
      <c r="E39" s="32">
        <f>E38+E34+E30</f>
        <v>5400</v>
      </c>
      <c r="F39" s="32">
        <f>F38+F34+F30</f>
        <v>3843</v>
      </c>
      <c r="G39" s="32">
        <f>G38+G34+G30</f>
        <v>9243</v>
      </c>
    </row>
    <row r="40" spans="1:8">
      <c r="A40" s="244"/>
      <c r="B40" s="270"/>
      <c r="C40" s="269"/>
      <c r="D40" s="212"/>
      <c r="E40" s="212"/>
      <c r="F40" s="212"/>
      <c r="G40" s="212"/>
    </row>
    <row r="41" spans="1:8" ht="14.1" customHeight="1">
      <c r="A41" s="244"/>
      <c r="B41" s="272">
        <v>0.10299999999999999</v>
      </c>
      <c r="C41" s="269" t="s">
        <v>1814</v>
      </c>
      <c r="D41" s="212"/>
      <c r="E41" s="212"/>
      <c r="F41" s="212"/>
      <c r="G41" s="212"/>
    </row>
    <row r="42" spans="1:8" ht="14.1" customHeight="1">
      <c r="A42" s="244"/>
      <c r="B42" s="245">
        <v>61</v>
      </c>
      <c r="C42" s="248" t="s">
        <v>1407</v>
      </c>
      <c r="D42" s="212"/>
      <c r="E42" s="212"/>
      <c r="F42" s="212"/>
      <c r="G42" s="212"/>
    </row>
    <row r="43" spans="1:8" ht="14.1" customHeight="1">
      <c r="A43" s="244"/>
      <c r="B43" s="247" t="s">
        <v>1830</v>
      </c>
      <c r="C43" s="248" t="s">
        <v>530</v>
      </c>
      <c r="D43" s="25"/>
      <c r="E43" s="78">
        <v>100</v>
      </c>
      <c r="F43" s="1721">
        <v>0</v>
      </c>
      <c r="G43" s="78">
        <f>F43+E43</f>
        <v>100</v>
      </c>
    </row>
    <row r="44" spans="1:8" ht="14.1" customHeight="1">
      <c r="A44" s="244" t="s">
        <v>517</v>
      </c>
      <c r="B44" s="245">
        <v>61</v>
      </c>
      <c r="C44" s="248" t="s">
        <v>1407</v>
      </c>
      <c r="D44" s="25"/>
      <c r="E44" s="32">
        <f>SUM(E43:E43)</f>
        <v>100</v>
      </c>
      <c r="F44" s="1718">
        <f>SUM(F43:F43)</f>
        <v>0</v>
      </c>
      <c r="G44" s="32">
        <f>SUM(G43:G43)</f>
        <v>100</v>
      </c>
    </row>
    <row r="45" spans="1:8" ht="14.1" customHeight="1">
      <c r="A45" s="244" t="s">
        <v>517</v>
      </c>
      <c r="B45" s="272">
        <v>0.10299999999999999</v>
      </c>
      <c r="C45" s="269" t="s">
        <v>1814</v>
      </c>
      <c r="D45" s="25"/>
      <c r="E45" s="32">
        <f>E44</f>
        <v>100</v>
      </c>
      <c r="F45" s="1718">
        <f>F44</f>
        <v>0</v>
      </c>
      <c r="G45" s="32">
        <f>G44</f>
        <v>100</v>
      </c>
      <c r="H45" s="188" t="s">
        <v>697</v>
      </c>
    </row>
    <row r="46" spans="1:8" ht="6.75" customHeight="1">
      <c r="A46" s="244"/>
      <c r="B46" s="270"/>
      <c r="C46" s="269"/>
      <c r="D46" s="212"/>
      <c r="E46" s="212"/>
      <c r="F46" s="212"/>
      <c r="G46" s="212"/>
    </row>
    <row r="47" spans="1:8">
      <c r="A47" s="244"/>
      <c r="B47" s="272">
        <v>0.105</v>
      </c>
      <c r="C47" s="269" t="s">
        <v>1408</v>
      </c>
      <c r="D47" s="212"/>
      <c r="E47" s="199"/>
      <c r="F47" s="220"/>
      <c r="G47" s="220"/>
    </row>
    <row r="48" spans="1:8">
      <c r="A48" s="244"/>
      <c r="B48" s="245">
        <v>63</v>
      </c>
      <c r="C48" s="248" t="s">
        <v>1409</v>
      </c>
      <c r="D48" s="212"/>
      <c r="E48" s="199"/>
      <c r="F48" s="220"/>
      <c r="G48" s="220"/>
    </row>
    <row r="49" spans="1:8">
      <c r="A49" s="244"/>
      <c r="B49" s="274" t="s">
        <v>1119</v>
      </c>
      <c r="C49" s="248" t="s">
        <v>528</v>
      </c>
      <c r="D49" s="25"/>
      <c r="E49" s="25">
        <v>241</v>
      </c>
      <c r="F49" s="1716">
        <v>0</v>
      </c>
      <c r="G49" s="223">
        <f>F49+E49</f>
        <v>241</v>
      </c>
    </row>
    <row r="50" spans="1:8">
      <c r="A50" s="244" t="s">
        <v>517</v>
      </c>
      <c r="B50" s="245">
        <v>63</v>
      </c>
      <c r="C50" s="248" t="s">
        <v>1409</v>
      </c>
      <c r="D50" s="25"/>
      <c r="E50" s="32">
        <f>SUM(E49:E49)</f>
        <v>241</v>
      </c>
      <c r="F50" s="1718">
        <f>SUM(F49:F49)</f>
        <v>0</v>
      </c>
      <c r="G50" s="32">
        <f>SUM(G49:G49)</f>
        <v>241</v>
      </c>
      <c r="H50" s="188" t="s">
        <v>697</v>
      </c>
    </row>
    <row r="51" spans="1:8">
      <c r="A51" s="244" t="s">
        <v>517</v>
      </c>
      <c r="B51" s="272">
        <v>0.105</v>
      </c>
      <c r="C51" s="269" t="s">
        <v>1408</v>
      </c>
      <c r="D51" s="25"/>
      <c r="E51" s="32">
        <f>E50</f>
        <v>241</v>
      </c>
      <c r="F51" s="1718">
        <f>F50</f>
        <v>0</v>
      </c>
      <c r="G51" s="32">
        <f>G50</f>
        <v>241</v>
      </c>
    </row>
    <row r="52" spans="1:8">
      <c r="A52" s="244" t="s">
        <v>517</v>
      </c>
      <c r="B52" s="270">
        <v>2205</v>
      </c>
      <c r="C52" s="269" t="s">
        <v>264</v>
      </c>
      <c r="D52" s="34"/>
      <c r="E52" s="32">
        <f>E51+E45+E39+E24</f>
        <v>11413</v>
      </c>
      <c r="F52" s="32">
        <f>F51+F45+F39+F24</f>
        <v>4043</v>
      </c>
      <c r="G52" s="32">
        <f>G51+G45+G39+G24</f>
        <v>15456</v>
      </c>
    </row>
    <row r="53" spans="1:8">
      <c r="A53" s="285" t="s">
        <v>517</v>
      </c>
      <c r="B53" s="286"/>
      <c r="C53" s="287" t="s">
        <v>522</v>
      </c>
      <c r="D53" s="32"/>
      <c r="E53" s="32">
        <f>E52</f>
        <v>11413</v>
      </c>
      <c r="F53" s="32">
        <f>F52</f>
        <v>4043</v>
      </c>
      <c r="G53" s="32">
        <f>G52</f>
        <v>15456</v>
      </c>
    </row>
    <row r="54" spans="1:8">
      <c r="A54" s="244"/>
      <c r="B54" s="288"/>
      <c r="C54" s="269"/>
      <c r="D54" s="25"/>
      <c r="E54" s="25"/>
      <c r="F54" s="25"/>
      <c r="G54" s="25"/>
    </row>
    <row r="55" spans="1:8">
      <c r="A55" s="244"/>
      <c r="B55" s="288"/>
      <c r="C55" s="269"/>
      <c r="D55" s="199"/>
      <c r="E55" s="199"/>
      <c r="F55" s="199"/>
      <c r="G55" s="199"/>
    </row>
    <row r="56" spans="1:8">
      <c r="A56" s="244"/>
      <c r="B56" s="288"/>
      <c r="C56" s="289" t="s">
        <v>1392</v>
      </c>
      <c r="F56" s="220"/>
      <c r="G56" s="220"/>
    </row>
    <row r="57" spans="1:8" ht="25.5">
      <c r="A57" s="244" t="s">
        <v>523</v>
      </c>
      <c r="B57" s="290">
        <v>4202</v>
      </c>
      <c r="C57" s="169" t="s">
        <v>1728</v>
      </c>
      <c r="D57" s="199"/>
      <c r="E57" s="199"/>
      <c r="F57" s="220"/>
      <c r="G57" s="220"/>
    </row>
    <row r="58" spans="1:8">
      <c r="A58" s="291"/>
      <c r="B58" s="292">
        <v>4</v>
      </c>
      <c r="C58" s="172" t="s">
        <v>264</v>
      </c>
      <c r="D58" s="145"/>
      <c r="E58" s="145"/>
      <c r="F58" s="145"/>
      <c r="G58" s="145"/>
    </row>
    <row r="59" spans="1:8">
      <c r="A59" s="291"/>
      <c r="B59" s="293">
        <v>4.8</v>
      </c>
      <c r="C59" s="169" t="s">
        <v>565</v>
      </c>
      <c r="D59" s="134"/>
      <c r="E59" s="134"/>
      <c r="F59" s="294"/>
      <c r="G59" s="294"/>
    </row>
    <row r="60" spans="1:8">
      <c r="A60" s="291"/>
      <c r="B60" s="295">
        <v>60</v>
      </c>
      <c r="C60" s="172" t="s">
        <v>1768</v>
      </c>
      <c r="D60" s="134"/>
      <c r="E60" s="134"/>
      <c r="F60" s="294"/>
      <c r="G60" s="294"/>
    </row>
    <row r="61" spans="1:8" ht="25.5">
      <c r="A61" s="291"/>
      <c r="B61" s="297" t="s">
        <v>1730</v>
      </c>
      <c r="C61" s="298" t="s">
        <v>1731</v>
      </c>
      <c r="D61" s="25"/>
      <c r="E61" s="299">
        <v>8000</v>
      </c>
      <c r="F61" s="1840">
        <v>0</v>
      </c>
      <c r="G61" s="299">
        <f>F61+E61</f>
        <v>8000</v>
      </c>
      <c r="H61" s="188" t="s">
        <v>1502</v>
      </c>
    </row>
    <row r="62" spans="1:8">
      <c r="A62" s="291"/>
      <c r="B62" s="297" t="s">
        <v>999</v>
      </c>
      <c r="C62" s="298" t="s">
        <v>1000</v>
      </c>
      <c r="D62" s="276"/>
      <c r="E62" s="276">
        <v>8534</v>
      </c>
      <c r="F62" s="1770">
        <v>0</v>
      </c>
      <c r="G62" s="299">
        <f>F62+E62</f>
        <v>8534</v>
      </c>
      <c r="H62" s="188" t="s">
        <v>1502</v>
      </c>
    </row>
    <row r="63" spans="1:8" ht="15.75" customHeight="1">
      <c r="A63" s="291"/>
      <c r="B63" s="297" t="s">
        <v>1732</v>
      </c>
      <c r="C63" s="182" t="s">
        <v>1733</v>
      </c>
      <c r="D63" s="25"/>
      <c r="E63" s="25">
        <v>8000</v>
      </c>
      <c r="F63" s="1716">
        <v>0</v>
      </c>
      <c r="G63" s="299">
        <f>F63+E63</f>
        <v>8000</v>
      </c>
      <c r="H63" s="188" t="s">
        <v>1502</v>
      </c>
    </row>
    <row r="64" spans="1:8" ht="25.5">
      <c r="A64" s="291"/>
      <c r="B64" s="297" t="s">
        <v>414</v>
      </c>
      <c r="C64" s="182" t="s">
        <v>411</v>
      </c>
      <c r="D64" s="30"/>
      <c r="E64" s="25">
        <v>1000</v>
      </c>
      <c r="F64" s="1716">
        <v>0</v>
      </c>
      <c r="G64" s="25">
        <f>E64</f>
        <v>1000</v>
      </c>
      <c r="H64" s="188" t="s">
        <v>174</v>
      </c>
    </row>
    <row r="65" spans="1:8" ht="25.5">
      <c r="A65" s="291"/>
      <c r="B65" s="297" t="s">
        <v>415</v>
      </c>
      <c r="C65" s="182" t="s">
        <v>412</v>
      </c>
      <c r="D65" s="30"/>
      <c r="E65" s="25">
        <v>20000</v>
      </c>
      <c r="F65" s="1716">
        <v>0</v>
      </c>
      <c r="G65" s="25">
        <f>E65</f>
        <v>20000</v>
      </c>
      <c r="H65" s="188" t="s">
        <v>175</v>
      </c>
    </row>
    <row r="66" spans="1:8">
      <c r="A66" s="291"/>
      <c r="B66" s="297" t="s">
        <v>416</v>
      </c>
      <c r="C66" s="182" t="s">
        <v>413</v>
      </c>
      <c r="D66" s="30"/>
      <c r="E66" s="25">
        <v>10000</v>
      </c>
      <c r="F66" s="1716">
        <v>0</v>
      </c>
      <c r="G66" s="25">
        <f>E66</f>
        <v>10000</v>
      </c>
      <c r="H66" s="188" t="s">
        <v>1198</v>
      </c>
    </row>
    <row r="67" spans="1:8" s="302" customFormat="1">
      <c r="A67" s="291" t="s">
        <v>517</v>
      </c>
      <c r="B67" s="295">
        <v>60</v>
      </c>
      <c r="C67" s="172" t="s">
        <v>1768</v>
      </c>
      <c r="D67" s="25"/>
      <c r="E67" s="32">
        <f>SUM(E61:E66)</f>
        <v>55534</v>
      </c>
      <c r="F67" s="1718">
        <f>SUM(F61:F66)</f>
        <v>0</v>
      </c>
      <c r="G67" s="32">
        <f>SUM(G61:G66)</f>
        <v>55534</v>
      </c>
    </row>
    <row r="68" spans="1:8" s="302" customFormat="1">
      <c r="A68" s="291" t="s">
        <v>517</v>
      </c>
      <c r="B68" s="293">
        <v>4.8</v>
      </c>
      <c r="C68" s="169" t="s">
        <v>565</v>
      </c>
      <c r="D68" s="25"/>
      <c r="E68" s="32">
        <f t="shared" ref="E68:G71" si="0">E67</f>
        <v>55534</v>
      </c>
      <c r="F68" s="1718">
        <f t="shared" si="0"/>
        <v>0</v>
      </c>
      <c r="G68" s="32">
        <f t="shared" si="0"/>
        <v>55534</v>
      </c>
    </row>
    <row r="69" spans="1:8" s="302" customFormat="1">
      <c r="A69" s="291" t="s">
        <v>517</v>
      </c>
      <c r="B69" s="292">
        <v>4</v>
      </c>
      <c r="C69" s="172" t="s">
        <v>264</v>
      </c>
      <c r="D69" s="25"/>
      <c r="E69" s="32">
        <f t="shared" si="0"/>
        <v>55534</v>
      </c>
      <c r="F69" s="1718">
        <f t="shared" si="0"/>
        <v>0</v>
      </c>
      <c r="G69" s="32">
        <f t="shared" si="0"/>
        <v>55534</v>
      </c>
    </row>
    <row r="70" spans="1:8" s="302" customFormat="1" ht="25.5">
      <c r="A70" s="250" t="s">
        <v>517</v>
      </c>
      <c r="B70" s="1993">
        <v>4202</v>
      </c>
      <c r="C70" s="588" t="s">
        <v>1728</v>
      </c>
      <c r="D70" s="34"/>
      <c r="E70" s="34">
        <f t="shared" si="0"/>
        <v>55534</v>
      </c>
      <c r="F70" s="1719">
        <f t="shared" si="0"/>
        <v>0</v>
      </c>
      <c r="G70" s="34">
        <f t="shared" si="0"/>
        <v>55534</v>
      </c>
    </row>
    <row r="71" spans="1:8" s="302" customFormat="1">
      <c r="A71" s="285" t="s">
        <v>517</v>
      </c>
      <c r="B71" s="303"/>
      <c r="C71" s="304" t="s">
        <v>1392</v>
      </c>
      <c r="D71" s="32"/>
      <c r="E71" s="32">
        <f t="shared" si="0"/>
        <v>55534</v>
      </c>
      <c r="F71" s="1718">
        <f>F70</f>
        <v>0</v>
      </c>
      <c r="G71" s="32">
        <f>G70</f>
        <v>55534</v>
      </c>
    </row>
    <row r="72" spans="1:8" s="302" customFormat="1">
      <c r="A72" s="285" t="s">
        <v>517</v>
      </c>
      <c r="B72" s="303"/>
      <c r="C72" s="304" t="s">
        <v>518</v>
      </c>
      <c r="D72" s="34"/>
      <c r="E72" s="34">
        <f>E71+E53</f>
        <v>66947</v>
      </c>
      <c r="F72" s="34">
        <f>F71+F53</f>
        <v>4043</v>
      </c>
      <c r="G72" s="34">
        <f>G71+G53</f>
        <v>70990</v>
      </c>
    </row>
    <row r="73" spans="1:8">
      <c r="B73" s="589" t="s">
        <v>1925</v>
      </c>
    </row>
    <row r="74" spans="1:8" ht="84.75" customHeight="1">
      <c r="B74" s="2436" t="s">
        <v>1200</v>
      </c>
      <c r="C74" s="2436"/>
      <c r="D74" s="2436"/>
      <c r="E74" s="2436"/>
      <c r="F74" s="2436"/>
      <c r="G74" s="2436"/>
    </row>
  </sheetData>
  <customSheetViews>
    <customSheetView guid="{44B5F5DE-C96C-4269-969A-574D4EEEEEF5}" showPageBreaks="1" view="pageBreakPreview" showRuler="0" topLeftCell="A13">
      <selection activeCell="I20" sqref="I20"/>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topLeftCell="A82">
      <selection activeCell="B118" sqref="B118:G118"/>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2"/>
      <headerFooter alignWithMargins="0">
        <oddHeader xml:space="preserve">&amp;C   </oddHeader>
        <oddFooter>&amp;C&amp;"Times New Roman,Bold"   Vol-I     -    &amp;P</oddFooter>
      </headerFooter>
    </customSheetView>
    <customSheetView guid="{63DB0950-E90F-4380-862C-985B5EB19119}" showRuler="0">
      <selection activeCell="E55" sqref="E55"/>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3"/>
      <headerFooter alignWithMargins="0">
        <oddHeader xml:space="preserve">&amp;C   </oddHeader>
        <oddFooter>&amp;C&amp;"Times New Roman,Bold"   Vol-I     -    &amp;P</oddFooter>
      </headerFooter>
    </customSheetView>
    <customSheetView guid="{7CE36697-C418-4ED3-BCF0-EA686CB40E87}" showPageBreaks="1" printArea="1" view="pageBreakPreview" showRuler="0" topLeftCell="A58">
      <selection activeCell="A58" sqref="A1:H65536"/>
      <pageMargins left="0.74803149606299202" right="0.74803149606299202" top="0.74803149606299202" bottom="4.13" header="0.35" footer="3"/>
      <printOptions horizontalCentered="1"/>
      <pageSetup paperSize="9" firstPageNumber="21" orientation="portrait" blackAndWhite="1" useFirstPageNumber="1" r:id="rId4"/>
      <headerFooter alignWithMargins="0">
        <oddHeader xml:space="preserve">&amp;C   </oddHeader>
        <oddFooter>&amp;C&amp;"Times New Roman,Bold" &amp;P</oddFooter>
      </headerFooter>
    </customSheetView>
  </customSheetViews>
  <mergeCells count="7">
    <mergeCell ref="B74:G74"/>
    <mergeCell ref="B13:G13"/>
    <mergeCell ref="B14:D14"/>
    <mergeCell ref="A1:G1"/>
    <mergeCell ref="A2:G2"/>
    <mergeCell ref="A4:G4"/>
    <mergeCell ref="B5:G5"/>
  </mergeCells>
  <phoneticPr fontId="25" type="noConversion"/>
  <printOptions horizontalCentered="1"/>
  <pageMargins left="0.74803149606299202" right="0.74803149606299202" top="0.74803149606299202" bottom="4.13" header="0.35" footer="3"/>
  <pageSetup paperSize="9" firstPageNumber="21" orientation="portrait" blackAndWhite="1" useFirstPageNumber="1" r:id="rId5"/>
  <headerFooter alignWithMargins="0">
    <oddHeader xml:space="preserve">&amp;C   </oddHeader>
    <oddFooter>&amp;C&amp;"Times New Roman,Bold" &amp;P</oddFooter>
  </headerFooter>
</worksheet>
</file>

<file path=xl/worksheets/sheet9.xml><?xml version="1.0" encoding="utf-8"?>
<worksheet xmlns="http://schemas.openxmlformats.org/spreadsheetml/2006/main" xmlns:r="http://schemas.openxmlformats.org/officeDocument/2006/relationships">
  <sheetPr syncVertical="1" syncRef="A94" transitionEvaluation="1" codeName="Sheet40"/>
  <dimension ref="A1:H37"/>
  <sheetViews>
    <sheetView view="pageBreakPreview" topLeftCell="A94" zoomScaleNormal="160" zoomScaleSheetLayoutView="160" workbookViewId="0">
      <selection activeCell="O39" sqref="O39"/>
    </sheetView>
  </sheetViews>
  <sheetFormatPr defaultColWidth="12.42578125" defaultRowHeight="12.75"/>
  <cols>
    <col min="1" max="1" width="5.85546875" style="188" customWidth="1"/>
    <col min="2" max="2" width="8.140625" style="188" customWidth="1"/>
    <col min="3" max="3" width="34.5703125" style="188" customWidth="1"/>
    <col min="4" max="4" width="6.28515625" style="188" customWidth="1"/>
    <col min="5" max="5" width="8.85546875" style="188" customWidth="1"/>
    <col min="6" max="6" width="10.28515625" style="188" customWidth="1"/>
    <col min="7" max="7" width="8.5703125" style="188" customWidth="1"/>
    <col min="8" max="8" width="3.5703125" style="188" customWidth="1"/>
    <col min="9" max="16384" width="12.42578125" style="188"/>
  </cols>
  <sheetData>
    <row r="1" spans="1:7">
      <c r="A1" s="2440" t="s">
        <v>1734</v>
      </c>
      <c r="B1" s="2440"/>
      <c r="C1" s="2440"/>
      <c r="D1" s="2440"/>
      <c r="E1" s="2440"/>
      <c r="F1" s="2440"/>
      <c r="G1" s="2440"/>
    </row>
    <row r="2" spans="1:7">
      <c r="A2" s="2440" t="s">
        <v>1735</v>
      </c>
      <c r="B2" s="2440"/>
      <c r="C2" s="2440"/>
      <c r="D2" s="2440"/>
      <c r="E2" s="2440"/>
      <c r="F2" s="2440"/>
      <c r="G2" s="2440"/>
    </row>
    <row r="3" spans="1:7" s="927" customFormat="1">
      <c r="A3" s="2427" t="s">
        <v>1528</v>
      </c>
      <c r="B3" s="2427"/>
      <c r="C3" s="2427"/>
      <c r="D3" s="2427"/>
      <c r="E3" s="2427"/>
      <c r="F3" s="2427"/>
      <c r="G3" s="2427"/>
    </row>
    <row r="4" spans="1:7" s="927" customFormat="1" ht="13.5">
      <c r="A4" s="1401"/>
      <c r="B4" s="2428"/>
      <c r="C4" s="2428"/>
      <c r="D4" s="2428"/>
      <c r="E4" s="2428"/>
      <c r="F4" s="2428"/>
      <c r="G4" s="2428"/>
    </row>
    <row r="5" spans="1:7" s="927" customFormat="1">
      <c r="A5" s="1401"/>
      <c r="D5" s="1844"/>
      <c r="E5" s="1845" t="s">
        <v>1217</v>
      </c>
      <c r="F5" s="1845" t="s">
        <v>1218</v>
      </c>
      <c r="G5" s="1845" t="s">
        <v>1043</v>
      </c>
    </row>
    <row r="6" spans="1:7" s="927" customFormat="1">
      <c r="A6" s="1401"/>
      <c r="B6" s="1847" t="s">
        <v>1219</v>
      </c>
      <c r="C6" s="927" t="s">
        <v>1220</v>
      </c>
      <c r="D6" s="1848" t="s">
        <v>518</v>
      </c>
      <c r="E6" s="935">
        <v>96782</v>
      </c>
      <c r="F6" s="1727">
        <v>0</v>
      </c>
      <c r="G6" s="935">
        <f>SUM(E6:F6)</f>
        <v>96782</v>
      </c>
    </row>
    <row r="7" spans="1:7" s="927" customFormat="1">
      <c r="A7" s="1401"/>
      <c r="B7" s="1847" t="s">
        <v>1221</v>
      </c>
      <c r="C7" s="1850" t="s">
        <v>1222</v>
      </c>
      <c r="D7" s="1851"/>
      <c r="E7" s="936"/>
      <c r="F7" s="1994"/>
      <c r="G7" s="936"/>
    </row>
    <row r="8" spans="1:7" s="927" customFormat="1">
      <c r="A8" s="1401"/>
      <c r="B8" s="1847"/>
      <c r="C8" s="1850" t="s">
        <v>985</v>
      </c>
      <c r="D8" s="1851" t="s">
        <v>518</v>
      </c>
      <c r="E8" s="936">
        <f>G35</f>
        <v>82900</v>
      </c>
      <c r="F8" s="1994">
        <v>0</v>
      </c>
      <c r="G8" s="936">
        <f>SUM(E8:F8)</f>
        <v>82900</v>
      </c>
    </row>
    <row r="9" spans="1:7" s="927" customFormat="1">
      <c r="A9" s="1401"/>
      <c r="B9" s="1854" t="s">
        <v>517</v>
      </c>
      <c r="C9" s="927" t="s">
        <v>619</v>
      </c>
      <c r="D9" s="1855" t="s">
        <v>518</v>
      </c>
      <c r="E9" s="1856">
        <f>SUM(E6:E8)</f>
        <v>179682</v>
      </c>
      <c r="F9" s="1995">
        <f>SUM(F6:F8)</f>
        <v>0</v>
      </c>
      <c r="G9" s="1856">
        <f>SUM(E9:F9)</f>
        <v>179682</v>
      </c>
    </row>
    <row r="10" spans="1:7" s="927" customFormat="1">
      <c r="A10" s="1401"/>
      <c r="B10" s="1847"/>
      <c r="D10" s="934"/>
      <c r="E10" s="934"/>
      <c r="F10" s="1848"/>
      <c r="G10" s="934"/>
    </row>
    <row r="11" spans="1:7" s="927" customFormat="1">
      <c r="A11" s="1401"/>
      <c r="B11" s="1847" t="s">
        <v>620</v>
      </c>
      <c r="C11" s="927" t="s">
        <v>621</v>
      </c>
      <c r="F11" s="1859"/>
    </row>
    <row r="12" spans="1:7" s="927" customFormat="1" ht="13.5" thickBot="1">
      <c r="A12" s="1861"/>
      <c r="B12" s="2425" t="s">
        <v>622</v>
      </c>
      <c r="C12" s="2425"/>
      <c r="D12" s="2425"/>
      <c r="E12" s="2425"/>
      <c r="F12" s="2425"/>
      <c r="G12" s="2425"/>
    </row>
    <row r="13" spans="1:7" s="927" customFormat="1" ht="14.25" thickTop="1" thickBot="1">
      <c r="A13" s="1861"/>
      <c r="B13" s="2433" t="s">
        <v>623</v>
      </c>
      <c r="C13" s="2433"/>
      <c r="D13" s="2433"/>
      <c r="E13" s="1782" t="s">
        <v>519</v>
      </c>
      <c r="F13" s="1782" t="s">
        <v>624</v>
      </c>
      <c r="G13" s="1865" t="s">
        <v>1043</v>
      </c>
    </row>
    <row r="14" spans="1:7" s="310" customFormat="1" ht="13.5" thickTop="1">
      <c r="A14" s="311"/>
      <c r="B14" s="312"/>
      <c r="C14" s="313"/>
      <c r="D14" s="314"/>
      <c r="E14" s="314"/>
      <c r="F14" s="314"/>
      <c r="G14" s="314"/>
    </row>
    <row r="15" spans="1:7">
      <c r="A15" s="315"/>
      <c r="B15" s="186"/>
      <c r="C15" s="305" t="s">
        <v>522</v>
      </c>
      <c r="D15" s="316"/>
      <c r="E15" s="316"/>
      <c r="F15" s="316"/>
      <c r="G15" s="199"/>
    </row>
    <row r="16" spans="1:7">
      <c r="A16" s="317" t="s">
        <v>523</v>
      </c>
      <c r="B16" s="309">
        <v>2250</v>
      </c>
      <c r="C16" s="305" t="s">
        <v>1736</v>
      </c>
      <c r="D16" s="201"/>
      <c r="E16" s="201"/>
      <c r="F16" s="201"/>
      <c r="G16" s="201"/>
    </row>
    <row r="17" spans="1:8">
      <c r="A17" s="317"/>
      <c r="B17" s="318">
        <v>0.10299999999999999</v>
      </c>
      <c r="C17" s="319" t="s">
        <v>1737</v>
      </c>
      <c r="D17" s="201"/>
      <c r="E17" s="201"/>
      <c r="F17" s="201"/>
      <c r="G17" s="201"/>
    </row>
    <row r="18" spans="1:8">
      <c r="A18" s="317"/>
      <c r="B18" s="320">
        <v>0.44</v>
      </c>
      <c r="C18" s="268" t="s">
        <v>526</v>
      </c>
      <c r="D18" s="220"/>
      <c r="E18" s="220"/>
      <c r="F18" s="220"/>
      <c r="G18" s="220"/>
    </row>
    <row r="19" spans="1:8">
      <c r="A19" s="317"/>
      <c r="B19" s="321" t="s">
        <v>1432</v>
      </c>
      <c r="C19" s="268" t="s">
        <v>528</v>
      </c>
      <c r="D19" s="30"/>
      <c r="E19" s="1721">
        <v>0</v>
      </c>
      <c r="F19" s="78">
        <v>700</v>
      </c>
      <c r="G19" s="219">
        <f>F19+E19</f>
        <v>700</v>
      </c>
      <c r="H19" s="188" t="s">
        <v>697</v>
      </c>
    </row>
    <row r="20" spans="1:8">
      <c r="A20" s="317" t="s">
        <v>517</v>
      </c>
      <c r="B20" s="320">
        <v>0.44</v>
      </c>
      <c r="C20" s="194" t="s">
        <v>526</v>
      </c>
      <c r="D20" s="30"/>
      <c r="E20" s="1718">
        <f>SUM(E19:E19)</f>
        <v>0</v>
      </c>
      <c r="F20" s="32">
        <f>SUM(F19:F19)</f>
        <v>700</v>
      </c>
      <c r="G20" s="32">
        <f>SUM(G19:G19)</f>
        <v>700</v>
      </c>
    </row>
    <row r="21" spans="1:8" ht="9.75" customHeight="1">
      <c r="A21" s="317"/>
      <c r="B21" s="320"/>
      <c r="C21" s="268"/>
      <c r="D21" s="212"/>
      <c r="E21" s="1722"/>
      <c r="F21" s="212"/>
      <c r="G21" s="212"/>
    </row>
    <row r="22" spans="1:8">
      <c r="A22" s="317"/>
      <c r="B22" s="320">
        <v>0.67</v>
      </c>
      <c r="C22" s="268" t="s">
        <v>1739</v>
      </c>
      <c r="D22" s="212"/>
      <c r="E22" s="1722"/>
      <c r="F22" s="212"/>
      <c r="G22" s="212"/>
    </row>
    <row r="23" spans="1:8">
      <c r="A23" s="317"/>
      <c r="B23" s="321" t="s">
        <v>1740</v>
      </c>
      <c r="C23" s="268" t="s">
        <v>528</v>
      </c>
      <c r="D23" s="30"/>
      <c r="E23" s="1716"/>
      <c r="F23" s="30"/>
      <c r="G23" s="223"/>
    </row>
    <row r="24" spans="1:8">
      <c r="A24" s="317"/>
      <c r="B24" s="321" t="s">
        <v>1741</v>
      </c>
      <c r="C24" s="268" t="s">
        <v>530</v>
      </c>
      <c r="D24" s="30"/>
      <c r="E24" s="1716">
        <v>0</v>
      </c>
      <c r="F24" s="25">
        <v>300</v>
      </c>
      <c r="G24" s="223">
        <f>F24+E24</f>
        <v>300</v>
      </c>
    </row>
    <row r="25" spans="1:8">
      <c r="A25" s="317"/>
      <c r="B25" s="321" t="s">
        <v>1742</v>
      </c>
      <c r="C25" s="268" t="s">
        <v>534</v>
      </c>
      <c r="D25" s="30"/>
      <c r="E25" s="1716">
        <v>0</v>
      </c>
      <c r="F25" s="25">
        <v>1900</v>
      </c>
      <c r="G25" s="223">
        <f>F25+E25</f>
        <v>1900</v>
      </c>
    </row>
    <row r="26" spans="1:8">
      <c r="A26" s="317" t="s">
        <v>517</v>
      </c>
      <c r="B26" s="322">
        <v>0.67</v>
      </c>
      <c r="C26" s="194" t="s">
        <v>1739</v>
      </c>
      <c r="D26" s="30"/>
      <c r="E26" s="1718">
        <f>SUM(E23:E25)</f>
        <v>0</v>
      </c>
      <c r="F26" s="32">
        <f>SUM(F23:F25)</f>
        <v>2200</v>
      </c>
      <c r="G26" s="32">
        <f>SUM(G23:G25)</f>
        <v>2200</v>
      </c>
      <c r="H26" s="188" t="s">
        <v>2091</v>
      </c>
    </row>
    <row r="27" spans="1:8" ht="9.75" customHeight="1">
      <c r="A27" s="325"/>
      <c r="B27" s="326"/>
      <c r="C27" s="248"/>
      <c r="D27" s="212"/>
      <c r="E27" s="1722"/>
      <c r="F27" s="212"/>
      <c r="G27" s="212"/>
    </row>
    <row r="28" spans="1:8">
      <c r="A28" s="317"/>
      <c r="B28" s="188">
        <v>60</v>
      </c>
      <c r="C28" s="268" t="s">
        <v>1743</v>
      </c>
      <c r="D28" s="212"/>
      <c r="E28" s="1722"/>
      <c r="F28" s="212"/>
      <c r="G28" s="212"/>
    </row>
    <row r="29" spans="1:8">
      <c r="A29" s="317"/>
      <c r="B29" s="327">
        <v>71</v>
      </c>
      <c r="C29" s="194" t="s">
        <v>1744</v>
      </c>
      <c r="D29" s="212"/>
      <c r="E29" s="1723"/>
      <c r="F29" s="199"/>
      <c r="G29" s="220"/>
    </row>
    <row r="30" spans="1:8">
      <c r="A30" s="317"/>
      <c r="B30" s="328" t="s">
        <v>1745</v>
      </c>
      <c r="C30" s="194" t="s">
        <v>1970</v>
      </c>
      <c r="D30" s="30"/>
      <c r="E30" s="1721">
        <v>0</v>
      </c>
      <c r="F30" s="78">
        <v>80000</v>
      </c>
      <c r="G30" s="219">
        <f>F30+E30</f>
        <v>80000</v>
      </c>
      <c r="H30" s="188" t="s">
        <v>1509</v>
      </c>
    </row>
    <row r="31" spans="1:8">
      <c r="A31" s="317" t="s">
        <v>517</v>
      </c>
      <c r="B31" s="188">
        <v>60</v>
      </c>
      <c r="C31" s="268" t="s">
        <v>1743</v>
      </c>
      <c r="D31" s="30"/>
      <c r="E31" s="1718">
        <f>SUM(E30:E30)</f>
        <v>0</v>
      </c>
      <c r="F31" s="32">
        <f>SUM(F30:F30)</f>
        <v>80000</v>
      </c>
      <c r="G31" s="32">
        <f>SUM(G30:G30)</f>
        <v>80000</v>
      </c>
    </row>
    <row r="32" spans="1:8">
      <c r="A32" s="324" t="s">
        <v>517</v>
      </c>
      <c r="B32" s="329">
        <v>0.10299999999999999</v>
      </c>
      <c r="C32" s="305" t="s">
        <v>1737</v>
      </c>
      <c r="D32" s="30"/>
      <c r="E32" s="1718">
        <f>E31+E20+E26</f>
        <v>0</v>
      </c>
      <c r="F32" s="32">
        <f>F31+F20+F26</f>
        <v>82900</v>
      </c>
      <c r="G32" s="32">
        <f>G31+G20+G26</f>
        <v>82900</v>
      </c>
    </row>
    <row r="33" spans="1:7">
      <c r="A33" s="268" t="s">
        <v>517</v>
      </c>
      <c r="B33" s="309">
        <v>2250</v>
      </c>
      <c r="C33" s="319" t="s">
        <v>1736</v>
      </c>
      <c r="D33" s="36"/>
      <c r="E33" s="1718">
        <f t="shared" ref="E33:G35" si="0">E32</f>
        <v>0</v>
      </c>
      <c r="F33" s="32">
        <f t="shared" si="0"/>
        <v>82900</v>
      </c>
      <c r="G33" s="32">
        <f t="shared" si="0"/>
        <v>82900</v>
      </c>
    </row>
    <row r="34" spans="1:7">
      <c r="A34" s="330" t="s">
        <v>517</v>
      </c>
      <c r="B34" s="331"/>
      <c r="C34" s="332" t="s">
        <v>522</v>
      </c>
      <c r="D34" s="79"/>
      <c r="E34" s="1721">
        <f t="shared" si="0"/>
        <v>0</v>
      </c>
      <c r="F34" s="78">
        <f t="shared" si="0"/>
        <v>82900</v>
      </c>
      <c r="G34" s="78">
        <f t="shared" si="0"/>
        <v>82900</v>
      </c>
    </row>
    <row r="35" spans="1:7">
      <c r="A35" s="330" t="s">
        <v>517</v>
      </c>
      <c r="B35" s="331"/>
      <c r="C35" s="332" t="s">
        <v>518</v>
      </c>
      <c r="D35" s="37"/>
      <c r="E35" s="1718">
        <f t="shared" si="0"/>
        <v>0</v>
      </c>
      <c r="F35" s="32">
        <f t="shared" si="0"/>
        <v>82900</v>
      </c>
      <c r="G35" s="32">
        <f t="shared" si="0"/>
        <v>82900</v>
      </c>
    </row>
    <row r="36" spans="1:7">
      <c r="A36" s="324"/>
      <c r="B36" s="195"/>
      <c r="C36" s="305"/>
      <c r="D36" s="30"/>
      <c r="E36" s="25"/>
      <c r="F36" s="30"/>
      <c r="G36" s="25"/>
    </row>
    <row r="37" spans="1:7" ht="44.25" customHeight="1">
      <c r="B37" s="2439" t="s">
        <v>1508</v>
      </c>
      <c r="C37" s="2439"/>
      <c r="D37" s="2439"/>
      <c r="E37" s="2439"/>
      <c r="F37" s="2439"/>
      <c r="G37" s="2439"/>
    </row>
  </sheetData>
  <customSheetViews>
    <customSheetView guid="{44B5F5DE-C96C-4269-969A-574D4EEEEEF5}" showPageBreaks="1" view="pageBreakPreview" showRuler="0" topLeftCell="A31">
      <selection activeCell="B69" sqref="B69:G69"/>
      <pageMargins left="0.74803149606299202" right="0.39370078740157499" top="0.74803149606299202" bottom="0.90551181102362199" header="0.511811023622047" footer="0.59055118110236204"/>
      <printOptions horizontalCentered="1"/>
      <pageSetup paperSize="9" firstPageNumber="51" orientation="landscape" blackAndWhite="1" useFirstPageNumber="1" r:id="rId1"/>
      <headerFooter alignWithMargins="0">
        <oddHeader xml:space="preserve">&amp;C   </oddHeader>
        <oddFooter>&amp;C&amp;"Times New Roman,Bold"   Vol-I     -    &amp;P</oddFooter>
      </headerFooter>
    </customSheetView>
    <customSheetView guid="{F13B090A-ECDA-4418-9F13-644A873400E7}" showPageBreaks="1" view="pageBreakPreview" showRuler="0" topLeftCell="A31">
      <selection activeCell="B69" sqref="B69:G69"/>
      <pageMargins left="0.74803149606299202" right="0.39370078740157499" top="0.74803149606299202" bottom="0.90551181102362199" header="0.511811023622047" footer="0.59055118110236204"/>
      <printOptions horizontalCentered="1"/>
      <pageSetup paperSize="9" firstPageNumber="51" orientation="landscape" blackAndWhite="1" useFirstPageNumber="1" r:id="rId2"/>
      <headerFooter alignWithMargins="0">
        <oddHeader xml:space="preserve">&amp;C   </oddHeader>
        <oddFooter>&amp;C&amp;"Times New Roman,Bold"   Vol-I     -    &amp;P</oddFooter>
      </headerFooter>
    </customSheetView>
    <customSheetView guid="{63DB0950-E90F-4380-862C-985B5EB19119}" showPageBreaks="1" view="pageBreakPreview" showRuler="0" topLeftCell="A7">
      <selection activeCell="B69" sqref="B69:G69"/>
      <pageMargins left="0.74803149606299202" right="0.39370078740157499" top="0.74803149606299202" bottom="0.90551181102362199" header="0.511811023622047" footer="0.59055118110236204"/>
      <printOptions horizontalCentered="1"/>
      <pageSetup paperSize="9" firstPageNumber="51" orientation="landscape" blackAndWhite="1" useFirstPageNumber="1" r:id="rId3"/>
      <headerFooter alignWithMargins="0">
        <oddHeader xml:space="preserve">&amp;C   </oddHeader>
        <oddFooter>&amp;C&amp;"Times New Roman,Bold"   Vol-I     -    &amp;P</oddFooter>
      </headerFooter>
    </customSheetView>
    <customSheetView guid="{7CE36697-C418-4ED3-BCF0-EA686CB40E87}" showPageBreaks="1" printArea="1" view="pageBreakPreview" showRuler="0">
      <selection activeCell="J36" sqref="J36"/>
      <pageMargins left="0.74803149606299202" right="0.74803149606299202" top="0.74803149606299202" bottom="4.13" header="0.35" footer="3"/>
      <printOptions horizontalCentered="1"/>
      <pageSetup paperSize="9" firstPageNumber="24" orientation="portrait" blackAndWhite="1" useFirstPageNumber="1" r:id="rId4"/>
      <headerFooter alignWithMargins="0">
        <oddHeader xml:space="preserve">&amp;C   </oddHeader>
        <oddFooter>&amp;C&amp;"Times New Roman,Bold"&amp;P</oddFooter>
      </headerFooter>
    </customSheetView>
  </customSheetViews>
  <mergeCells count="7">
    <mergeCell ref="B37:G37"/>
    <mergeCell ref="B12:G12"/>
    <mergeCell ref="B13:D13"/>
    <mergeCell ref="A1:G1"/>
    <mergeCell ref="A2:G2"/>
    <mergeCell ref="A3:G3"/>
    <mergeCell ref="B4:G4"/>
  </mergeCells>
  <phoneticPr fontId="25" type="noConversion"/>
  <printOptions horizontalCentered="1"/>
  <pageMargins left="0.74803149606299202" right="0.74803149606299202" top="0.74803149606299202" bottom="4.13" header="0.35" footer="3"/>
  <pageSetup paperSize="9" firstPageNumber="24" orientation="portrait" blackAndWhite="1" useFirstPageNumber="1" r:id="rId5"/>
  <headerFooter alignWithMargins="0">
    <oddHeader xml:space="preserve">&amp;C   </oddHeader>
    <oddFooter>&amp;C&amp;"Times New Roman,Bold"&amp;P</oddFooter>
  </headerFooter>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88</vt:i4>
      </vt:variant>
    </vt:vector>
  </HeadingPairs>
  <TitlesOfParts>
    <vt:vector size="138" baseType="lpstr">
      <vt:lpstr>Introduc.</vt:lpstr>
      <vt:lpstr>SUMMARY </vt:lpstr>
      <vt:lpstr>Rev_Cap</vt:lpstr>
      <vt:lpstr>Dem1</vt:lpstr>
      <vt:lpstr>dem2</vt:lpstr>
      <vt:lpstr>dem3</vt:lpstr>
      <vt:lpstr>dem4</vt:lpstr>
      <vt:lpstr>dem5</vt:lpstr>
      <vt:lpstr>dem6</vt:lpstr>
      <vt:lpstr>dem7</vt:lpstr>
      <vt:lpstr>dem8</vt:lpstr>
      <vt:lpstr>dem9</vt:lpstr>
      <vt:lpstr>dem10</vt:lpstr>
      <vt:lpstr>dem11</vt:lpstr>
      <vt:lpstr>dem12</vt:lpstr>
      <vt:lpstr>gov</vt:lpstr>
      <vt:lpstr>dem13</vt:lpstr>
      <vt:lpstr>dem14</vt:lpstr>
      <vt:lpstr>dem15</vt:lpstr>
      <vt:lpstr>dem16</vt:lpstr>
      <vt:lpstr>dem17</vt:lpstr>
      <vt:lpstr>dem18</vt:lpstr>
      <vt:lpstr>dem19</vt:lpstr>
      <vt:lpstr>dem20</vt:lpstr>
      <vt:lpstr>dem21</vt:lpstr>
      <vt:lpstr>dem22</vt:lpstr>
      <vt:lpstr>dem23</vt:lpstr>
      <vt:lpstr>dem24</vt:lpstr>
      <vt:lpstr>dem25</vt:lpstr>
      <vt:lpstr>dem26</vt:lpstr>
      <vt:lpstr>dem27</vt:lpstr>
      <vt:lpstr>dem28</vt:lpstr>
      <vt:lpstr>dem29</vt:lpstr>
      <vt:lpstr>dem30</vt:lpstr>
      <vt:lpstr>dem31</vt:lpstr>
      <vt:lpstr>dem32</vt:lpstr>
      <vt:lpstr>dem33</vt:lpstr>
      <vt:lpstr>psc</vt:lpstr>
      <vt:lpstr>dem34</vt:lpstr>
      <vt:lpstr>dem35</vt:lpstr>
      <vt:lpstr>dem36</vt:lpstr>
      <vt:lpstr>dem37</vt:lpstr>
      <vt:lpstr>dem38</vt:lpstr>
      <vt:lpstr>dem39</vt:lpstr>
      <vt:lpstr>dem40</vt:lpstr>
      <vt:lpstr>dem41</vt:lpstr>
      <vt:lpstr>dem42</vt:lpstr>
      <vt:lpstr>dem43</vt:lpstr>
      <vt:lpstr>Dem46</vt:lpstr>
      <vt:lpstr>Sheet1</vt:lpstr>
      <vt:lpstr>'Dem1'!Print_Area</vt:lpstr>
      <vt:lpstr>'dem10'!Print_Area</vt:lpstr>
      <vt:lpstr>'dem11'!Print_Area</vt:lpstr>
      <vt:lpstr>'dem12'!Print_Area</vt:lpstr>
      <vt:lpstr>'dem13'!Print_Area</vt:lpstr>
      <vt:lpstr>'dem14'!Print_Area</vt:lpstr>
      <vt:lpstr>'dem15'!Print_Area</vt:lpstr>
      <vt:lpstr>'dem16'!Print_Area</vt:lpstr>
      <vt:lpstr>'dem17'!Print_Area</vt:lpstr>
      <vt:lpstr>'dem18'!Print_Area</vt:lpstr>
      <vt:lpstr>'dem19'!Print_Area</vt:lpstr>
      <vt:lpstr>'dem2'!Print_Area</vt:lpstr>
      <vt:lpstr>'dem20'!Print_Area</vt:lpstr>
      <vt:lpstr>'dem21'!Print_Area</vt:lpstr>
      <vt:lpstr>'dem22'!Print_Area</vt:lpstr>
      <vt:lpstr>'dem23'!Print_Area</vt:lpstr>
      <vt:lpstr>'dem24'!Print_Area</vt:lpstr>
      <vt:lpstr>'dem25'!Print_Area</vt:lpstr>
      <vt:lpstr>'dem26'!Print_Area</vt:lpstr>
      <vt:lpstr>'dem27'!Print_Area</vt:lpstr>
      <vt:lpstr>'dem28'!Print_Area</vt:lpstr>
      <vt:lpstr>'dem29'!Print_Area</vt:lpstr>
      <vt:lpstr>'dem3'!Print_Area</vt:lpstr>
      <vt:lpstr>'dem30'!Print_Area</vt:lpstr>
      <vt:lpstr>'dem31'!Print_Area</vt:lpstr>
      <vt:lpstr>'dem32'!Print_Area</vt:lpstr>
      <vt:lpstr>'dem33'!Print_Area</vt:lpstr>
      <vt:lpstr>'dem34'!Print_Area</vt:lpstr>
      <vt:lpstr>'dem35'!Print_Area</vt:lpstr>
      <vt:lpstr>'dem36'!Print_Area</vt:lpstr>
      <vt:lpstr>'dem37'!Print_Area</vt:lpstr>
      <vt:lpstr>'dem38'!Print_Area</vt:lpstr>
      <vt:lpstr>'dem39'!Print_Area</vt:lpstr>
      <vt:lpstr>'dem4'!Print_Area</vt:lpstr>
      <vt:lpstr>'dem40'!Print_Area</vt:lpstr>
      <vt:lpstr>'dem41'!Print_Area</vt:lpstr>
      <vt:lpstr>'dem43'!Print_Area</vt:lpstr>
      <vt:lpstr>'dem5'!Print_Area</vt:lpstr>
      <vt:lpstr>'dem6'!Print_Area</vt:lpstr>
      <vt:lpstr>'dem7'!Print_Area</vt:lpstr>
      <vt:lpstr>gov!Print_Area</vt:lpstr>
      <vt:lpstr>Introduc.!Print_Area</vt:lpstr>
      <vt:lpstr>psc!Print_Area</vt:lpstr>
      <vt:lpstr>Rev_Cap!Print_Area</vt:lpstr>
      <vt:lpstr>'SUMMARY '!Print_Area</vt:lpstr>
      <vt:lpstr>'Dem1'!Print_Titles</vt:lpstr>
      <vt:lpstr>'dem10'!Print_Titles</vt:lpstr>
      <vt:lpstr>'dem11'!Print_Titles</vt:lpstr>
      <vt:lpstr>'dem12'!Print_Titles</vt:lpstr>
      <vt:lpstr>'dem13'!Print_Titles</vt:lpstr>
      <vt:lpstr>'dem14'!Print_Titles</vt:lpstr>
      <vt:lpstr>'dem15'!Print_Titles</vt:lpstr>
      <vt:lpstr>'dem16'!Print_Titles</vt:lpstr>
      <vt:lpstr>'dem17'!Print_Titles</vt:lpstr>
      <vt:lpstr>'dem18'!Print_Titles</vt:lpstr>
      <vt:lpstr>'dem19'!Print_Titles</vt:lpstr>
      <vt:lpstr>'dem2'!Print_Titles</vt:lpstr>
      <vt:lpstr>'dem20'!Print_Titles</vt:lpstr>
      <vt:lpstr>'dem21'!Print_Titles</vt:lpstr>
      <vt:lpstr>'dem22'!Print_Titles</vt:lpstr>
      <vt:lpstr>'dem23'!Print_Titles</vt:lpstr>
      <vt:lpstr>'dem24'!Print_Titles</vt:lpstr>
      <vt:lpstr>'dem25'!Print_Titles</vt:lpstr>
      <vt:lpstr>'dem26'!Print_Titles</vt:lpstr>
      <vt:lpstr>'dem27'!Print_Titles</vt:lpstr>
      <vt:lpstr>'dem28'!Print_Titles</vt:lpstr>
      <vt:lpstr>'dem29'!Print_Titles</vt:lpstr>
      <vt:lpstr>'dem3'!Print_Titles</vt:lpstr>
      <vt:lpstr>'dem30'!Print_Titles</vt:lpstr>
      <vt:lpstr>'dem31'!Print_Titles</vt:lpstr>
      <vt:lpstr>'dem33'!Print_Titles</vt:lpstr>
      <vt:lpstr>'dem34'!Print_Titles</vt:lpstr>
      <vt:lpstr>'dem35'!Print_Titles</vt:lpstr>
      <vt:lpstr>'dem36'!Print_Titles</vt:lpstr>
      <vt:lpstr>'dem37'!Print_Titles</vt:lpstr>
      <vt:lpstr>'dem38'!Print_Titles</vt:lpstr>
      <vt:lpstr>'dem39'!Print_Titles</vt:lpstr>
      <vt:lpstr>'dem4'!Print_Titles</vt:lpstr>
      <vt:lpstr>'dem40'!Print_Titles</vt:lpstr>
      <vt:lpstr>'dem41'!Print_Titles</vt:lpstr>
      <vt:lpstr>'dem43'!Print_Titles</vt:lpstr>
      <vt:lpstr>'dem5'!Print_Titles</vt:lpstr>
      <vt:lpstr>'dem6'!Print_Titles</vt:lpstr>
      <vt:lpstr>'dem7'!Print_Titles</vt:lpstr>
      <vt:lpstr>gov!Print_Titles</vt:lpstr>
      <vt:lpstr>psc!Print_Titles</vt:lpstr>
      <vt:lpstr>Rev_Cap!Print_Titles</vt:lpstr>
      <vt:lpstr>'SUMMARY '!Print_Titles</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2011-08-26T06:40:32Z</cp:lastPrinted>
  <dcterms:created xsi:type="dcterms:W3CDTF">2011-07-12T05:33:40Z</dcterms:created>
  <dcterms:modified xsi:type="dcterms:W3CDTF">2012-04-24T07:49:32Z</dcterms:modified>
</cp:coreProperties>
</file>